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D:\kravaji\Downloads\"/>
    </mc:Choice>
  </mc:AlternateContent>
  <xr:revisionPtr revIDLastSave="0" documentId="13_ncr:1_{775EDBED-80BB-4D39-9500-584FBD18AE75}" xr6:coauthVersionLast="47" xr6:coauthVersionMax="47" xr10:uidLastSave="{00000000-0000-0000-0000-000000000000}"/>
  <workbookProtection workbookAlgorithmName="SHA-512" workbookHashValue="xl42QzApLFZqLXx8oq5/8za9H8kpTbWnbxd2aNCERZ4vA4QWaT14uta5PZG7hUPJlhwAH3SCKXhddYllRVDcug==" workbookSaltValue="dxBXxVckYFaCd2Nu9TN5ZQ==" workbookSpinCount="100000" lockStructure="1"/>
  <bookViews>
    <workbookView xWindow="-120" yWindow="-120" windowWidth="29040" windowHeight="15840" tabRatio="893" xr2:uid="{00000000-000D-0000-FFFF-FFFF00000000}"/>
  </bookViews>
  <sheets>
    <sheet name="Oznámení" sheetId="1" r:id="rId1"/>
    <sheet name="List č. 01" sheetId="15" r:id="rId2"/>
    <sheet name="List č. 02" sheetId="16" r:id="rId3"/>
    <sheet name="List č. 03" sheetId="17" r:id="rId4"/>
    <sheet name="List č. 04" sheetId="18" r:id="rId5"/>
    <sheet name="List č. 05" sheetId="19" r:id="rId6"/>
    <sheet name="List č. 06" sheetId="20" r:id="rId7"/>
    <sheet name="List č. 07" sheetId="21" r:id="rId8"/>
    <sheet name="List č. 08" sheetId="22" r:id="rId9"/>
    <sheet name="List č. 09" sheetId="23" r:id="rId10"/>
    <sheet name="List č. 10" sheetId="25" r:id="rId11"/>
    <sheet name="Data" sheetId="29" state="hidden" r:id="rId12"/>
  </sheets>
  <definedNames>
    <definedName name="_xlnm.Print_Titles" localSheetId="1">'List č. 01'!$9:$10</definedName>
    <definedName name="_xlnm.Print_Titles" localSheetId="2">'List č. 02'!$9:$10</definedName>
    <definedName name="_xlnm.Print_Titles" localSheetId="3">'List č. 03'!$9:$10</definedName>
    <definedName name="_xlnm.Print_Titles" localSheetId="4">'List č. 04'!$9:$10</definedName>
    <definedName name="_xlnm.Print_Titles" localSheetId="5">'List č. 05'!$9:$10</definedName>
    <definedName name="_xlnm.Print_Titles" localSheetId="6">'List č. 06'!$9:$10</definedName>
    <definedName name="_xlnm.Print_Titles" localSheetId="7">'List č. 07'!$9:$10</definedName>
    <definedName name="_xlnm.Print_Titles" localSheetId="8">'List č. 08'!$9:$10</definedName>
    <definedName name="_xlnm.Print_Titles" localSheetId="9">'List č. 09'!$9:$10</definedName>
    <definedName name="_xlnm.Print_Titles" localSheetId="10">'List č. 10'!$9:$10</definedName>
    <definedName name="_xlnm.Print_Area" localSheetId="0">Oznámení!$A$1:$D$277</definedName>
    <definedName name="Vstupní">Oznámení!$B$26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B5" i="25"/>
  <c r="A1" i="23"/>
  <c r="A1" i="22"/>
  <c r="A1" i="21"/>
  <c r="A1" i="20"/>
  <c r="A1" i="19"/>
  <c r="A1" i="18"/>
  <c r="A1" i="17"/>
  <c r="A1" i="16"/>
  <c r="A1" i="15"/>
  <c r="A71" i="18" l="1"/>
  <c r="A192" i="1" l="1"/>
  <c r="B8" i="25" l="1"/>
  <c r="L16" i="29"/>
  <c r="L15" i="29"/>
  <c r="L27" i="29"/>
  <c r="B8" i="23"/>
  <c r="B8" i="22"/>
  <c r="B8" i="21"/>
  <c r="L30" i="29"/>
  <c r="L31" i="29"/>
  <c r="L32" i="29"/>
  <c r="L33" i="29"/>
  <c r="L34" i="29"/>
  <c r="L35" i="29"/>
  <c r="L36" i="29"/>
  <c r="L37" i="29"/>
  <c r="L29" i="29"/>
  <c r="L28" i="29"/>
  <c r="L19" i="29"/>
  <c r="L20" i="29"/>
  <c r="L21" i="29"/>
  <c r="L22" i="29"/>
  <c r="L23" i="29"/>
  <c r="L24" i="29"/>
  <c r="L25" i="29"/>
  <c r="L18" i="29"/>
  <c r="L17" i="29"/>
  <c r="B8" i="20"/>
  <c r="B8" i="19"/>
  <c r="B8" i="18"/>
  <c r="B8" i="17"/>
  <c r="B8" i="16"/>
  <c r="B8" i="15"/>
  <c r="L6" i="29"/>
  <c r="L13" i="29"/>
  <c r="L12" i="29"/>
  <c r="L11" i="29"/>
  <c r="L10" i="29"/>
  <c r="L8" i="29"/>
  <c r="L7" i="29"/>
  <c r="L5" i="29"/>
  <c r="L9" i="29"/>
  <c r="L4" i="29"/>
  <c r="A119" i="1"/>
  <c r="A116" i="1"/>
  <c r="A120" i="1"/>
  <c r="A188" i="1"/>
  <c r="A187" i="1"/>
  <c r="A182" i="1"/>
  <c r="A181" i="1"/>
  <c r="A180" i="1"/>
  <c r="A179" i="1"/>
  <c r="A178" i="1"/>
  <c r="A167" i="1"/>
  <c r="A166" i="1"/>
  <c r="A165" i="1"/>
  <c r="A164" i="1"/>
  <c r="A162" i="1"/>
  <c r="A161" i="1"/>
  <c r="A160" i="1"/>
  <c r="A159" i="1"/>
  <c r="A151" i="1"/>
  <c r="A150" i="1"/>
  <c r="A148" i="1"/>
  <c r="A147" i="1"/>
  <c r="A141" i="1"/>
  <c r="A139" i="1"/>
  <c r="A138" i="1"/>
  <c r="A126" i="1"/>
  <c r="A113" i="1"/>
  <c r="A110" i="1"/>
  <c r="A73" i="18"/>
  <c r="A62" i="18"/>
  <c r="A51" i="18"/>
  <c r="A40" i="18"/>
  <c r="A29" i="18"/>
  <c r="A18" i="18"/>
  <c r="A72" i="18"/>
  <c r="A61" i="18"/>
  <c r="A50" i="18"/>
  <c r="A39" i="18"/>
  <c r="A28" i="18"/>
  <c r="A17" i="18"/>
  <c r="A60" i="18"/>
  <c r="A49" i="18"/>
  <c r="A27" i="18"/>
  <c r="A38" i="18"/>
  <c r="A16" i="18"/>
  <c r="A124" i="1"/>
  <c r="A123" i="1"/>
  <c r="A41" i="1"/>
  <c r="A42" i="1"/>
  <c r="A43" i="1"/>
  <c r="A51" i="1"/>
  <c r="A52" i="1"/>
  <c r="A53" i="1"/>
  <c r="A61" i="1"/>
  <c r="A62" i="1"/>
  <c r="A63" i="1"/>
  <c r="A64" i="1"/>
  <c r="A72" i="1"/>
  <c r="A73" i="1"/>
  <c r="A76" i="1"/>
  <c r="A77" i="1"/>
  <c r="A78" i="1"/>
  <c r="A88" i="1"/>
  <c r="A90" i="1"/>
  <c r="A91" i="1"/>
  <c r="A92" i="1"/>
  <c r="A97" i="1"/>
  <c r="A99" i="1"/>
  <c r="A111" i="1"/>
  <c r="A114" i="1"/>
  <c r="A117" i="1"/>
  <c r="E1" i="25"/>
  <c r="B7" i="25" s="1"/>
  <c r="E1" i="23"/>
  <c r="E1" i="22"/>
  <c r="E1" i="21"/>
  <c r="E1" i="20"/>
  <c r="A52" i="20" s="1"/>
  <c r="A40" i="20" l="1"/>
  <c r="A82" i="20"/>
  <c r="A76" i="20"/>
  <c r="A73" i="20"/>
  <c r="A72" i="20"/>
  <c r="A34" i="20"/>
  <c r="A31" i="20"/>
  <c r="A30" i="20"/>
  <c r="A54" i="23"/>
  <c r="A14" i="23"/>
  <c r="A43" i="23"/>
  <c r="A59" i="23"/>
  <c r="A19" i="23"/>
  <c r="A48" i="23"/>
  <c r="A64" i="23"/>
  <c r="A24" i="23"/>
  <c r="A53" i="23"/>
  <c r="A13" i="23"/>
  <c r="A69" i="23"/>
  <c r="A29" i="23"/>
  <c r="A58" i="23"/>
  <c r="A18" i="23"/>
  <c r="A74" i="23"/>
  <c r="A34" i="23"/>
  <c r="A63" i="23"/>
  <c r="A23" i="23"/>
  <c r="A79" i="23"/>
  <c r="A39" i="23"/>
  <c r="A68" i="23"/>
  <c r="A28" i="23"/>
  <c r="A44" i="23"/>
  <c r="A73" i="23"/>
  <c r="A33" i="23"/>
  <c r="A49" i="23"/>
  <c r="A78" i="23"/>
  <c r="A38" i="23"/>
  <c r="A62" i="22"/>
  <c r="A70" i="22"/>
  <c r="A14" i="22"/>
  <c r="A22" i="22"/>
  <c r="A30" i="22"/>
  <c r="A38" i="22"/>
  <c r="A46" i="22"/>
  <c r="A54" i="22"/>
  <c r="A69" i="21"/>
  <c r="A29" i="21"/>
  <c r="A51" i="21"/>
  <c r="A11" i="21"/>
  <c r="A74" i="21"/>
  <c r="A34" i="21"/>
  <c r="A56" i="21"/>
  <c r="A16" i="21"/>
  <c r="A39" i="21"/>
  <c r="A61" i="21"/>
  <c r="A21" i="21"/>
  <c r="A44" i="21"/>
  <c r="A66" i="21"/>
  <c r="A26" i="21"/>
  <c r="A49" i="21"/>
  <c r="A71" i="21"/>
  <c r="A31" i="21"/>
  <c r="A54" i="21"/>
  <c r="A14" i="21"/>
  <c r="A36" i="21"/>
  <c r="A59" i="21"/>
  <c r="A19" i="21"/>
  <c r="A41" i="21"/>
  <c r="A64" i="21"/>
  <c r="A24" i="21"/>
  <c r="A46" i="21"/>
  <c r="A55" i="20"/>
  <c r="A19" i="20"/>
  <c r="A16" i="20"/>
  <c r="A57" i="20"/>
  <c r="A28" i="20"/>
  <c r="A80" i="20"/>
  <c r="A25" i="20"/>
  <c r="A38" i="20"/>
  <c r="A33" i="20"/>
  <c r="A22" i="20"/>
  <c r="A61" i="20"/>
  <c r="A58" i="20"/>
  <c r="A60" i="20"/>
  <c r="A15" i="20"/>
  <c r="A54" i="20"/>
  <c r="A18" i="20"/>
  <c r="A21" i="20"/>
  <c r="A75" i="20"/>
  <c r="A12" i="20"/>
  <c r="A69" i="20"/>
  <c r="A66" i="20"/>
  <c r="A63" i="20"/>
  <c r="A51" i="20"/>
  <c r="A27" i="20"/>
  <c r="A24" i="20"/>
  <c r="A37" i="20"/>
  <c r="B7" i="20"/>
  <c r="A79" i="20"/>
  <c r="B7" i="21"/>
  <c r="B7" i="22"/>
  <c r="B7" i="23"/>
  <c r="A70" i="20"/>
  <c r="A67" i="20"/>
  <c r="A64" i="20"/>
  <c r="A13" i="20"/>
  <c r="E1" i="19"/>
  <c r="A78" i="19" s="1"/>
  <c r="E1" i="18"/>
  <c r="E1" i="17"/>
  <c r="B7" i="15"/>
  <c r="E1" i="16"/>
  <c r="B7" i="16" s="1"/>
  <c r="A48" i="19" l="1"/>
  <c r="A63" i="19"/>
  <c r="A21" i="19"/>
  <c r="A30" i="19"/>
  <c r="A58" i="19"/>
  <c r="A68" i="19"/>
  <c r="A12" i="19"/>
  <c r="A73" i="19"/>
  <c r="A39" i="19"/>
  <c r="A53" i="19"/>
  <c r="B7" i="18"/>
  <c r="A55" i="18"/>
  <c r="A22" i="18"/>
  <c r="A67" i="18"/>
  <c r="A66" i="18"/>
  <c r="A34" i="18"/>
  <c r="A56" i="18"/>
  <c r="A12" i="18"/>
  <c r="A45" i="18"/>
  <c r="A33" i="18"/>
  <c r="A23" i="18"/>
  <c r="A11" i="18"/>
  <c r="A44" i="18"/>
  <c r="A55" i="17"/>
  <c r="A62" i="17"/>
  <c r="A27" i="17"/>
  <c r="A41" i="17"/>
  <c r="A48" i="17"/>
  <c r="A69" i="17"/>
  <c r="A13" i="17"/>
  <c r="A34" i="17"/>
  <c r="A76" i="17"/>
  <c r="A20" i="17"/>
  <c r="B7" i="17"/>
  <c r="B7" i="19"/>
  <c r="E1" i="15"/>
  <c r="E1" i="1"/>
  <c r="A189" i="1"/>
  <c r="B186" i="1"/>
  <c r="A184" i="1"/>
  <c r="A183" i="1"/>
  <c r="B177" i="1"/>
  <c r="A170" i="1"/>
  <c r="A156" i="1"/>
  <c r="A153" i="1"/>
  <c r="A152" i="1"/>
  <c r="A149" i="1"/>
  <c r="A144" i="1"/>
  <c r="A135" i="1"/>
  <c r="A102" i="1"/>
  <c r="B96" i="1"/>
  <c r="A94" i="1"/>
  <c r="A93" i="1"/>
  <c r="B87" i="1"/>
  <c r="A83" i="1"/>
  <c r="A69" i="1"/>
  <c r="A66" i="1"/>
  <c r="A65" i="1"/>
  <c r="A58" i="1"/>
  <c r="A55" i="1"/>
  <c r="A54" i="1"/>
  <c r="A48" i="1"/>
  <c r="A45" i="1"/>
  <c r="A44" i="1"/>
  <c r="A22" i="1"/>
  <c r="A42" i="15" l="1"/>
  <c r="A48" i="15"/>
  <c r="A54" i="15"/>
  <c r="A66" i="15"/>
  <c r="A18" i="15"/>
  <c r="A72" i="15"/>
  <c r="A12" i="15"/>
  <c r="A24" i="15"/>
  <c r="A78" i="15"/>
  <c r="A30" i="15"/>
  <c r="A36" i="15"/>
  <c r="A60" i="15"/>
  <c r="L3" i="29"/>
  <c r="B5" i="20" l="1"/>
  <c r="B5" i="19"/>
  <c r="A75" i="18"/>
  <c r="A74" i="18"/>
  <c r="A64" i="18"/>
  <c r="A63" i="18"/>
  <c r="A53" i="18"/>
  <c r="A52" i="18"/>
  <c r="A42" i="18"/>
  <c r="A41" i="18"/>
  <c r="A31" i="18"/>
  <c r="A30" i="18"/>
  <c r="A20" i="18"/>
  <c r="A19" i="18"/>
  <c r="A80" i="1"/>
  <c r="A79" i="1"/>
  <c r="C212" i="1"/>
  <c r="B6" i="25"/>
  <c r="B5" i="23"/>
  <c r="B6" i="23"/>
  <c r="B6" i="22"/>
  <c r="B5" i="22"/>
  <c r="B5" i="21"/>
  <c r="B6" i="21"/>
  <c r="B6" i="20"/>
  <c r="B6" i="19"/>
  <c r="B6" i="18"/>
  <c r="B5" i="18"/>
  <c r="B5" i="17"/>
  <c r="B6" i="17"/>
  <c r="B5" i="16"/>
  <c r="B6" i="16"/>
  <c r="B5" i="15"/>
  <c r="B6" i="15"/>
  <c r="B20" i="25" l="1"/>
  <c r="B11" i="25"/>
  <c r="B77" i="19"/>
  <c r="B72" i="19"/>
  <c r="B67" i="19"/>
  <c r="B62" i="19"/>
  <c r="B57" i="19"/>
  <c r="B52" i="19"/>
  <c r="B38" i="19"/>
  <c r="B47" i="19"/>
  <c r="B29" i="19"/>
  <c r="B20" i="19"/>
  <c r="B11" i="19"/>
  <c r="A1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 Hanušová</author>
    <author>Kraval Jiří</author>
  </authors>
  <commentList>
    <comment ref="A21" authorId="0" shapeId="0" xr:uid="{00000000-0006-0000-0000-000001000000}">
      <text>
        <r>
          <rPr>
            <sz val="9"/>
            <color indexed="81"/>
            <rFont val="Tahoma"/>
            <family val="2"/>
            <charset val="238"/>
          </rPr>
          <t>Uveďte název soudu, ke kterému jste byl/a trvale přiřazen/a.</t>
        </r>
      </text>
    </comment>
    <comment ref="A22" authorId="0" shapeId="0" xr:uid="{00000000-0006-0000-0000-000002000000}">
      <text>
        <r>
          <rPr>
            <sz val="9"/>
            <color indexed="81"/>
            <rFont val="Tahoma"/>
            <family val="2"/>
            <charset val="238"/>
          </rPr>
          <t>Zvolte dle nabízených možností: předsedkyně/předseda, místopředsedkyně/místopředseda, předsedkyně senátu/předseda senátu, předsedkyně kolegia/předseda kolegia, soudkyně/soudce.</t>
        </r>
      </text>
    </comment>
    <comment ref="A23" authorId="0" shapeId="0" xr:uid="{00000000-0006-0000-0000-000003000000}">
      <text>
        <r>
          <rPr>
            <sz val="8"/>
            <color indexed="81"/>
            <rFont val="Tahoma"/>
            <family val="2"/>
            <charset val="238"/>
          </rPr>
          <t>Zde můžete uvést další důležité informace nad rámec vyplňovaných údajů.</t>
        </r>
      </text>
    </comment>
    <comment ref="A30" authorId="0" shapeId="0" xr:uid="{00000000-0006-0000-0000-000004000000}">
      <text>
        <r>
          <rPr>
            <sz val="7"/>
            <color indexed="81"/>
            <rFont val="Tahoma"/>
            <family val="2"/>
            <charset val="238"/>
          </rPr>
          <t>Podle znění čl. 93 odst. 1 Ústavy České republiky, se soudce ujímá funkce složením slibu; přidělení nebo nepřidělení na konkrétní soud je pak spíše otázka faktického stavu výkonu funkce.</t>
        </r>
      </text>
    </comment>
    <comment ref="A39" authorId="0" shapeId="0" xr:uid="{00000000-0006-0000-0000-000005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např. vykonáváte svobodné povolání (advokacie, lékařství) či vykonáváte umělecké nebo jiné tvůrčí či duševní činnosti (např. spisovatelskou činnost, sochařství, skládání hudby) mj. za účelem dosažení zisku.</t>
        </r>
        <r>
          <rPr>
            <sz val="9"/>
            <color indexed="81"/>
            <rFont val="Tahoma"/>
            <family val="2"/>
            <charset val="238"/>
          </rPr>
          <t xml:space="preserve">
</t>
        </r>
      </text>
    </comment>
    <comment ref="A41" authorId="0" shapeId="0" xr:uid="{00000000-0006-0000-00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0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000-000008000000}">
      <text>
        <r>
          <rPr>
            <sz val="8"/>
            <color indexed="81"/>
            <rFont val="Tahoma"/>
            <family val="2"/>
            <charset val="238"/>
          </rPr>
          <t>Uveďte dle zápisu v živnostenském nebo jiném veřejném rejstříku; není-li Vámi uvedená činnost takto evidována, uveďte skutečné místo výkonu podnikání nebo provozování jiné samostatné výdělečné činnosti.</t>
        </r>
      </text>
    </comment>
    <comment ref="A46" authorId="0" shapeId="0" xr:uid="{00000000-0006-0000-0000-000009000000}">
      <text>
        <r>
          <rPr>
            <sz val="8"/>
            <color indexed="81"/>
            <rFont val="Tahoma"/>
            <family val="2"/>
            <charset val="238"/>
          </rPr>
          <t>Zde můžete uvést další důležité informace nad rámec vyplňovaných údajů.</t>
        </r>
      </text>
    </comment>
    <comment ref="A49" authorId="0" shapeId="0" xr:uid="{00000000-0006-0000-0000-00000A000000}">
      <text>
        <r>
          <rPr>
            <sz val="8"/>
            <color indexed="81"/>
            <rFont val="Tahoma"/>
            <family val="2"/>
            <charset val="238"/>
          </rPr>
          <t xml:space="preserve">Vyplňte, pokud jste společníkem nebo členem podnikající právnické osoby, kterou může být veřejná obchodní společnost, komanditní společnost, akciová společnost, společnost s ručením omezeným, družstvo, je-li založeno za účelem podnikání. Dále se jedná např. o spolky (dříve občanská sdružení) či nevládní neziskové organizace v případě, že vedle hlavní činnosti vyvíjejí též hospodářskou činnost spočívající v podnikání nebo jiné výdělečné činnosti. Mezi podnikající právnické osoby se řadí např. evropské společnosti, evropské hospodářské sdružení a evropská družstevní společnost. Za podnikající právnickou osobu se NEPOVAŽUJE dobrovolný svazek obcí a společenství vlastníků jednotek. </t>
        </r>
      </text>
    </comment>
    <comment ref="A51" authorId="0" shapeId="0" xr:uid="{00000000-0006-0000-0000-00000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000-00000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3" authorId="0" shapeId="0" xr:uid="{00000000-0006-0000-0000-00000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6" authorId="0" shapeId="0" xr:uid="{00000000-0006-0000-0000-00000E000000}">
      <text>
        <r>
          <rPr>
            <sz val="8"/>
            <color indexed="81"/>
            <rFont val="Tahoma"/>
            <family val="2"/>
            <charset val="238"/>
          </rPr>
          <t xml:space="preserve">Zde můžete uvést další důležité informace nad rámec vyplňovaných údajů. </t>
        </r>
      </text>
    </comment>
    <comment ref="A59" authorId="0" shapeId="0" xr:uid="{00000000-0006-0000-0000-00000F000000}">
      <text>
        <r>
          <rPr>
            <sz val="8"/>
            <color indexed="81"/>
            <rFont val="Tahoma"/>
            <family val="2"/>
            <charset val="238"/>
          </rPr>
          <t>Vyplňte, pokud jste členem uvedených orgánů.</t>
        </r>
      </text>
    </comment>
    <comment ref="A61" authorId="0" shapeId="0" xr:uid="{00000000-0006-0000-00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2" authorId="0" shapeId="0" xr:uid="{00000000-0006-0000-00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3" authorId="0" shapeId="0" xr:uid="{00000000-0006-0000-0000-000012000000}">
      <text>
        <r>
          <rPr>
            <sz val="8"/>
            <color indexed="81"/>
            <rFont val="Tahoma"/>
            <family val="2"/>
            <charset val="238"/>
          </rPr>
          <t>Uveďte příslušný orgán z nabídky; jde-li o jiný, než uvedený orgán, vyberte možnost "jiné" a konkretizujte jej v poznámce.</t>
        </r>
      </text>
    </comment>
    <comment ref="A64" authorId="0" shapeId="0" xr:uid="{00000000-0006-0000-0000-00001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7" authorId="0" shapeId="0" xr:uid="{00000000-0006-0000-0000-000014000000}">
      <text>
        <r>
          <rPr>
            <sz val="8"/>
            <color indexed="81"/>
            <rFont val="Tahoma"/>
            <family val="2"/>
            <charset val="238"/>
          </rPr>
          <t>Zde můžete uvést další důležité informace nad rámec vyplňovaných údajů.</t>
        </r>
      </text>
    </comment>
    <comment ref="A70" authorId="0" shapeId="0" xr:uid="{00000000-0006-0000-0000-000015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72" authorId="0" shapeId="0" xr:uid="{00000000-0006-0000-0000-000016000000}">
      <text>
        <r>
          <rPr>
            <sz val="8"/>
            <color indexed="81"/>
            <rFont val="Tahoma"/>
            <family val="2"/>
            <charset val="238"/>
          </rPr>
          <t>Zvolte předmět z nabízených možností: provozování rozhlasového vysílání, provozování televizního vysílání, vydávání periodického tisku.</t>
        </r>
      </text>
    </comment>
    <comment ref="A73" authorId="0" shapeId="0" xr:uid="{00000000-0006-0000-0000-000017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74" authorId="0" shapeId="0" xr:uid="{00000000-0006-0000-0000-000018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6" authorId="0" shapeId="0" xr:uid="{00000000-0006-0000-0000-000019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7" authorId="0" shapeId="0" xr:uid="{00000000-0006-0000-0000-00001A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8" authorId="0" shapeId="0" xr:uid="{00000000-0006-0000-0000-00001B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1" authorId="0" shapeId="0" xr:uid="{00000000-0006-0000-0000-00001C000000}">
      <text>
        <r>
          <rPr>
            <sz val="8"/>
            <color indexed="81"/>
            <rFont val="Tahoma"/>
            <family val="2"/>
            <charset val="238"/>
          </rPr>
          <t>Zde můžete uvést další důležité informace nad rámec vyplňovaných údajů.</t>
        </r>
      </text>
    </comment>
    <comment ref="A84" authorId="0" shapeId="0" xr:uid="{00000000-0006-0000-0000-00001D000000}">
      <text>
        <r>
          <rPr>
            <sz val="8"/>
            <color indexed="81"/>
            <rFont val="Tahoma"/>
            <family val="2"/>
            <charset val="238"/>
          </rPr>
          <t>Vyplňte, pokud vedle funkce veřejného funkcionáře vykonáváte ještě některou z uvedených činností.</t>
        </r>
      </text>
    </comment>
    <comment ref="A88" authorId="0" shapeId="0" xr:uid="{00000000-0006-0000-0000-00001E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v družstvu rovněž pracovní vztah. Služebním poměrem se rozumí služební vztah dle zákona o státní službě, o služebním poměru příslušníků bezpečnostních sborů a o vojácích z povolání.</t>
        </r>
      </text>
    </comment>
    <comment ref="A90" authorId="0" shapeId="0" xr:uid="{00000000-0006-0000-0000-00001F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91" authorId="0" shapeId="0" xr:uid="{00000000-0006-0000-0000-00002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92" authorId="0" shapeId="0" xr:uid="{00000000-0006-0000-0000-000021000000}">
      <text>
        <r>
          <rPr>
            <sz val="8"/>
            <color indexed="81"/>
            <rFont val="Tahoma"/>
            <family val="2"/>
            <charset val="238"/>
          </rPr>
          <t>Uveďte dle zápisu v živnostenském, obchodním či jiném veřejném rejstříku.</t>
        </r>
      </text>
    </comment>
    <comment ref="A95" authorId="0" shapeId="0" xr:uid="{00000000-0006-0000-0000-000022000000}">
      <text>
        <r>
          <rPr>
            <sz val="8"/>
            <color indexed="81"/>
            <rFont val="Tahoma"/>
            <family val="2"/>
            <charset val="238"/>
          </rPr>
          <t>Zde můžete uvést další důležité informace nad rámec vyplňovaných údajů.</t>
        </r>
      </text>
    </comment>
    <comment ref="A97" authorId="0" shapeId="0" xr:uid="{00000000-0006-0000-0000-000023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v družstvu rovněž pracovní vztah. Služebním poměrem se rozumí služební vztah dle zákona o státní službě, o služebním poměru příslušníků bezpečnostních sborů a o vojácích z povolání.</t>
        </r>
      </text>
    </comment>
    <comment ref="A99" authorId="0" shapeId="0" xr:uid="{00000000-0006-0000-0000-000024000000}">
      <text>
        <r>
          <rPr>
            <sz val="8"/>
            <color indexed="81"/>
            <rFont val="Tahoma"/>
            <family val="2"/>
            <charset val="238"/>
          </rPr>
          <t>Uveďte jméno a příjmení zaměstnavatele, který je nepodnikající fyzickou osobou, jež nemá IČO.</t>
        </r>
      </text>
    </comment>
    <comment ref="A100" authorId="0" shapeId="0" xr:uid="{00000000-0006-0000-0000-000025000000}">
      <text>
        <r>
          <rPr>
            <sz val="8"/>
            <color indexed="81"/>
            <rFont val="Tahoma"/>
            <family val="2"/>
            <charset val="238"/>
          </rPr>
          <t>Zde můžete uvést další důležité informace nad rámec vyplňovaných údajů.</t>
        </r>
      </text>
    </comment>
    <comment ref="A106" authorId="0" shapeId="0" xr:uid="{00000000-0006-0000-0000-000026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10" authorId="0" shapeId="0" xr:uid="{00000000-0006-0000-0000-000027000000}">
      <text>
        <r>
          <rPr>
            <sz val="8"/>
            <color indexed="81"/>
            <rFont val="Tahoma"/>
            <family val="2"/>
            <charset val="238"/>
          </rPr>
          <t>Uveďte dle údajů zapsaných na listu vlastnictví v katastru nemovitostí.</t>
        </r>
      </text>
    </comment>
    <comment ref="A111" authorId="0" shapeId="0" xr:uid="{00000000-0006-0000-0000-000028000000}">
      <text>
        <r>
          <rPr>
            <sz val="8"/>
            <color indexed="81"/>
            <rFont val="Tahoma"/>
            <family val="2"/>
            <charset val="238"/>
          </rPr>
          <t>Uveďte dle údajů zapsaných na listu vlastnictví v katastru nemovitostí.</t>
        </r>
      </text>
    </comment>
    <comment ref="A112" authorId="0" shapeId="0" xr:uid="{00000000-0006-0000-0000-000029000000}">
      <text>
        <r>
          <rPr>
            <sz val="8"/>
            <color indexed="81"/>
            <rFont val="Tahoma"/>
            <family val="2"/>
            <charset val="238"/>
          </rPr>
          <t>Zde můžete uvést další důležité informace nad rámec vyplňovaných údajů.</t>
        </r>
      </text>
    </comment>
    <comment ref="A113" authorId="0" shapeId="0" xr:uid="{00000000-0006-0000-0000-00002A000000}">
      <text>
        <r>
          <rPr>
            <sz val="8"/>
            <color indexed="81"/>
            <rFont val="Tahoma"/>
            <family val="2"/>
            <charset val="238"/>
          </rPr>
          <t>Uveďte dle údajů zapsaných na listu vlastnictví v katastru nemovitostí.</t>
        </r>
      </text>
    </comment>
    <comment ref="A114" authorId="0" shapeId="0" xr:uid="{00000000-0006-0000-0000-00002B000000}">
      <text>
        <r>
          <rPr>
            <sz val="8"/>
            <color indexed="81"/>
            <rFont val="Tahoma"/>
            <family val="2"/>
            <charset val="238"/>
          </rPr>
          <t>Uveďte dle údajů zapsaných na listu vlastnictví v katastru nemovitostí.</t>
        </r>
      </text>
    </comment>
    <comment ref="A115" authorId="0" shapeId="0" xr:uid="{00000000-0006-0000-0000-00002C000000}">
      <text>
        <r>
          <rPr>
            <sz val="8"/>
            <color indexed="81"/>
            <rFont val="Tahoma"/>
            <family val="2"/>
            <charset val="238"/>
          </rPr>
          <t>Zde můžete uvést další důležité informace nad rámec vyplňovaných údajů.</t>
        </r>
      </text>
    </comment>
    <comment ref="A116" authorId="0" shapeId="0" xr:uid="{00000000-0006-0000-0000-00002D000000}">
      <text>
        <r>
          <rPr>
            <sz val="8"/>
            <color indexed="81"/>
            <rFont val="Tahoma"/>
            <family val="2"/>
            <charset val="238"/>
          </rPr>
          <t>Uveďte dle údajů zapsaných na listu vlastnictví v katastru nemovitostí.</t>
        </r>
      </text>
    </comment>
    <comment ref="A117" authorId="0" shapeId="0" xr:uid="{00000000-0006-0000-0000-00002E000000}">
      <text>
        <r>
          <rPr>
            <sz val="8"/>
            <color indexed="81"/>
            <rFont val="Tahoma"/>
            <family val="2"/>
            <charset val="238"/>
          </rPr>
          <t>Uveďte dle údajů zapsaných na listu vlastnictví v katastru nemovitostí.</t>
        </r>
      </text>
    </comment>
    <comment ref="A118" authorId="0" shapeId="0" xr:uid="{00000000-0006-0000-0000-00002F000000}">
      <text>
        <r>
          <rPr>
            <sz val="8"/>
            <color indexed="81"/>
            <rFont val="Tahoma"/>
            <family val="2"/>
            <charset val="238"/>
          </rPr>
          <t>Zde můžete uvést další důležité informace nad rámec vyplňovaných údajů.</t>
        </r>
      </text>
    </comment>
    <comment ref="A119" authorId="0" shapeId="0" xr:uid="{00000000-0006-0000-0000-000030000000}">
      <text>
        <r>
          <rPr>
            <sz val="8"/>
            <color indexed="81"/>
            <rFont val="Tahoma"/>
            <family val="2"/>
            <charset val="238"/>
          </rPr>
          <t>Uveďte dle údajů zapsaných na listu vlastnictví v katastru nemovitostí.</t>
        </r>
      </text>
    </comment>
    <comment ref="A120" authorId="0" shapeId="0" xr:uid="{00000000-0006-0000-0000-000031000000}">
      <text>
        <r>
          <rPr>
            <sz val="8"/>
            <color indexed="81"/>
            <rFont val="Tahoma"/>
            <family val="2"/>
            <charset val="238"/>
          </rPr>
          <t>Uveďte dle údajů zapsaných na listu vlastnictví v katastru nemovitostí.</t>
        </r>
      </text>
    </comment>
    <comment ref="A121" authorId="0" shapeId="0" xr:uid="{00000000-0006-0000-0000-000032000000}">
      <text>
        <r>
          <rPr>
            <sz val="8"/>
            <color indexed="81"/>
            <rFont val="Tahoma"/>
            <family val="2"/>
            <charset val="238"/>
          </rPr>
          <t>Zde můžete uvést další důležité informace nad rámec vyplňovaných údajů.</t>
        </r>
      </text>
    </comment>
    <comment ref="A122" authorId="0" shapeId="0" xr:uid="{00000000-0006-0000-0000-000033000000}">
      <text>
        <r>
          <rPr>
            <sz val="8"/>
            <color indexed="81"/>
            <rFont val="Tahoma"/>
            <family val="2"/>
            <charset val="238"/>
          </rPr>
          <t>Nemovitá věc nezapsaná v katastru nemovitostí se povinně označí druhem nemovité věci. U pozemku, stavby nebo jednotky musí soudce povinně vyznačit ještě specifikaci druhu. Jedná-li se o 
- nemovitou věc v zahraničí, ta se dále označí pomocí dostupných identifikátorů (např.: obec, ulice, č. p.).
- podzemní stavba se samostatným účelovým určením a</t>
        </r>
        <r>
          <rPr>
            <sz val="8"/>
            <color indexed="81"/>
            <rFont val="Calibri"/>
            <family val="2"/>
            <charset val="238"/>
          </rPr>
          <t> </t>
        </r>
        <r>
          <rPr>
            <sz val="8"/>
            <color indexed="81"/>
            <rFont val="Tahoma"/>
            <family val="2"/>
            <charset val="238"/>
          </rPr>
          <t>drobná stavba, se dále značí jménem ulice, názvem obce a</t>
        </r>
        <r>
          <rPr>
            <sz val="8"/>
            <color indexed="81"/>
            <rFont val="Calibri"/>
            <family val="2"/>
            <charset val="238"/>
          </rPr>
          <t> </t>
        </r>
        <r>
          <rPr>
            <sz val="8"/>
            <color indexed="81"/>
            <rFont val="Tahoma"/>
            <family val="2"/>
            <charset val="238"/>
          </rPr>
          <t>poštovním směrovacím číslem.</t>
        </r>
      </text>
    </comment>
    <comment ref="A123" authorId="0" shapeId="0" xr:uid="{00000000-0006-0000-0000-000034000000}">
      <text>
        <r>
          <rPr>
            <sz val="8"/>
            <color indexed="81"/>
            <rFont val="Tahoma"/>
            <family val="2"/>
            <charset val="238"/>
          </rPr>
          <t>Vyberte z nabízených možností druh nemovité věci: pozemek, stavba, jednotka, právo stavby, jiné.</t>
        </r>
      </text>
    </comment>
    <comment ref="A124" authorId="0" shapeId="0" xr:uid="{00000000-0006-0000-0000-000035000000}">
      <text>
        <r>
          <rPr>
            <sz val="8"/>
            <color indexed="81"/>
            <rFont val="Tahoma"/>
            <family val="2"/>
            <charset val="238"/>
          </rPr>
          <t>V závislosti na zvoleném druhu nemovité věci zvolte specifikaci druhu.</t>
        </r>
      </text>
    </comment>
    <comment ref="A126" authorId="0" shapeId="0" xr:uid="{00000000-0006-0000-0000-000036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129" authorId="0" shapeId="0" xr:uid="{00000000-0006-0000-0000-000037000000}">
      <text>
        <r>
          <rPr>
            <sz val="8"/>
            <color indexed="81"/>
            <rFont val="Tahoma"/>
            <family val="2"/>
            <charset val="238"/>
          </rPr>
          <t>Uveďte dle údajů zapsaných na listu vlastnictví v katastru nemovitostí.</t>
        </r>
      </text>
    </comment>
    <comment ref="A130" authorId="0" shapeId="0" xr:uid="{00000000-0006-0000-0000-000038000000}">
      <text>
        <r>
          <rPr>
            <sz val="8"/>
            <color indexed="81"/>
            <rFont val="Tahoma"/>
            <family val="2"/>
            <charset val="238"/>
          </rPr>
          <t>Uveďte dle údajů zapsaných na listu vlastnictví v katastru nemovitostí.</t>
        </r>
      </text>
    </comment>
    <comment ref="A131" authorId="1" shapeId="0" xr:uid="{00000000-0006-0000-0000-000039000000}">
      <text>
        <r>
          <rPr>
            <sz val="8"/>
            <color indexed="81"/>
            <rFont val="Tahoma"/>
            <family val="2"/>
            <charset val="238"/>
          </rPr>
          <t>Uveďte dle údajů zapsaných na listu vlastnictví v katastru nemovitostí.</t>
        </r>
      </text>
    </comment>
    <comment ref="A133" authorId="0" shapeId="0" xr:uid="{00000000-0006-0000-0000-00003A000000}">
      <text>
        <r>
          <rPr>
            <sz val="8"/>
            <color indexed="81"/>
            <rFont val="Tahoma"/>
            <family val="2"/>
            <charset val="238"/>
          </rPr>
          <t>Zde můžete uvést další důležité informace nad rámec vyplňovaných údajů.</t>
        </r>
      </text>
    </comment>
    <comment ref="A136" authorId="0" shapeId="0" xr:uid="{00000000-0006-0000-0000-00003B000000}">
      <text>
        <r>
          <rPr>
            <sz val="8"/>
            <color indexed="81"/>
            <rFont val="Tahoma"/>
            <family val="2"/>
            <charset val="238"/>
          </rPr>
          <t>Vyplňte, pokud vlastníte akcii, dluhopis, investiční list, kmenový list, podílový list, směnku, zatímní list nebo jiné cenné papíry, zaknihované cenné papíry nebo práva s nimi spojená.</t>
        </r>
      </text>
    </comment>
    <comment ref="A138" authorId="0" shapeId="0" xr:uid="{00000000-0006-0000-0000-00003C000000}">
      <text>
        <r>
          <rPr>
            <sz val="8"/>
            <color indexed="81"/>
            <rFont val="Tahoma"/>
            <family val="2"/>
            <charset val="238"/>
          </rPr>
          <t>Vyberte z nabízených možností; pokud vyberete možnost jiné, konkretizujte tento údaj v poznámce (např. šeky, náložné listy, skladištní listy).</t>
        </r>
      </text>
    </comment>
    <comment ref="A139" authorId="0" shapeId="0" xr:uid="{00000000-0006-0000-0000-00003D000000}">
      <text>
        <r>
          <rPr>
            <sz val="8"/>
            <color indexed="81"/>
            <rFont val="Tahoma"/>
            <family val="2"/>
            <charset val="238"/>
          </rPr>
          <t>Uveďte jméno a příjmení fyzické osoby, nebo obchodní firmu nebo název právnické osoby, která cenný papír vydala.</t>
        </r>
      </text>
    </comment>
    <comment ref="A141" authorId="0" shapeId="0" xr:uid="{00000000-0006-0000-0000-00003E000000}">
      <text>
        <r>
          <rPr>
            <sz val="8"/>
            <color indexed="81"/>
            <rFont val="Tahoma"/>
            <family val="2"/>
            <charset val="238"/>
          </rPr>
          <t>Vyberte z možností druh vlastnictví: výlučné, spoluvlastnictví, společné jmění manželů.</t>
        </r>
      </text>
    </comment>
    <comment ref="A142" authorId="0" shapeId="0" xr:uid="{00000000-0006-0000-0000-00003F000000}">
      <text>
        <r>
          <rPr>
            <sz val="8"/>
            <color indexed="81"/>
            <rFont val="Tahoma"/>
            <family val="2"/>
            <charset val="238"/>
          </rPr>
          <t>Zde můžete uvést další důležité informace nad rámec vyplňovaných údajů.</t>
        </r>
      </text>
    </comment>
    <comment ref="A145" authorId="0" shapeId="0" xr:uid="{00000000-0006-0000-0000-000040000000}">
      <text>
        <r>
          <rPr>
            <sz val="8"/>
            <color indexed="81"/>
            <rFont val="Tahoma"/>
            <family val="2"/>
            <charset val="238"/>
          </rPr>
          <t>Uveďte, pokud máte podíl v obchodní korporaci; podíl v akciové společnosti uvádějte v oddílu "cenné papíry, zaknihované cenné papíry nebo práva s nimi spojená", neboť podíl v ní je představován akciemi.</t>
        </r>
      </text>
    </comment>
    <comment ref="A147" authorId="0" shapeId="0" xr:uid="{00000000-0006-0000-0000-00004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48" authorId="0" shapeId="0" xr:uid="{00000000-0006-0000-0000-00004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50" authorId="0" shapeId="0" xr:uid="{00000000-0006-0000-0000-000043000000}">
      <text>
        <r>
          <rPr>
            <sz val="8"/>
            <color indexed="81"/>
            <rFont val="Tahoma"/>
            <family val="2"/>
            <charset val="238"/>
          </rPr>
          <t>Vyberte z možností druh vlastnictví: výlučné, spoluvlastnictví, společné jmění manželů.</t>
        </r>
      </text>
    </comment>
    <comment ref="A151" authorId="0" shapeId="0" xr:uid="{00000000-0006-0000-0000-00004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54" authorId="0" shapeId="0" xr:uid="{00000000-0006-0000-0000-000045000000}">
      <text>
        <r>
          <rPr>
            <sz val="8"/>
            <color indexed="81"/>
            <rFont val="Tahoma"/>
            <family val="2"/>
            <charset val="238"/>
          </rPr>
          <t>Zde můžete uvést další důležité informace nad rámec vyplňovaných údajů.</t>
        </r>
      </text>
    </comment>
    <comment ref="A157" authorId="0" shapeId="0" xr:uid="{00000000-0006-0000-0000-000046000000}">
      <text>
        <r>
          <rPr>
            <sz val="8"/>
            <color indexed="81"/>
            <rFont val="Tahoma"/>
            <family val="2"/>
            <charset val="238"/>
          </rPr>
          <t>Vyplňte v případě, že Vámi vlastněné věci movité určené podle druhu přesahují v jednotlivém případě částku 500</t>
        </r>
        <r>
          <rPr>
            <sz val="8"/>
            <color indexed="81"/>
            <rFont val="Calibri"/>
            <family val="2"/>
            <charset val="238"/>
          </rPr>
          <t> </t>
        </r>
        <r>
          <rPr>
            <sz val="8"/>
            <color indexed="81"/>
            <rFont val="Tahoma"/>
            <family val="2"/>
            <charset val="238"/>
          </rPr>
          <t>000 Kč. Věci movité jsou všechny věci, které nejsou zákonem určeny jako nemovité, ať je jejich podstata hmotná nebo nehmotná. Mezi věci movité se řadí také peněžní prostředky na účtu u bankovní a 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 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59" authorId="0" shapeId="0" xr:uid="{00000000-0006-0000-0000-00004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60" authorId="0" shapeId="0" xr:uid="{00000000-0006-0000-0000-000048000000}">
      <text>
        <r>
          <rPr>
            <sz val="8"/>
            <color indexed="81"/>
            <rFont val="Tahoma"/>
            <family val="2"/>
            <charset val="238"/>
          </rPr>
          <t>Uveďte cenu v místě a čase obvyklou.</t>
        </r>
      </text>
    </comment>
    <comment ref="A161" authorId="0" shapeId="0" xr:uid="{00000000-0006-0000-0000-00004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62" authorId="0" shapeId="0" xr:uid="{00000000-0006-0000-0000-00004A000000}">
      <text>
        <r>
          <rPr>
            <sz val="8"/>
            <color indexed="81"/>
            <rFont val="Tahoma"/>
            <family val="2"/>
            <charset val="238"/>
          </rPr>
          <t>Vyberte z možností druh vlastnictví: výlučné, spoluvlastnictví, společné jmění manželů.</t>
        </r>
      </text>
    </comment>
    <comment ref="A163" authorId="0" shapeId="0" xr:uid="{00000000-0006-0000-0000-00004B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strary; cenu jsem si necha/a určit na internetovém portálu "Kupujeme auta"; ke způsobu nabytí jiné - jde o výhru v loterii apod.</t>
        </r>
      </text>
    </comment>
    <comment ref="A164" authorId="0" shapeId="0" xr:uid="{00000000-0006-0000-0000-00004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65" authorId="0" shapeId="0" xr:uid="{00000000-0006-0000-0000-00004D000000}">
      <text>
        <r>
          <rPr>
            <sz val="8"/>
            <color indexed="81"/>
            <rFont val="Tahoma"/>
            <family val="2"/>
            <charset val="238"/>
          </rPr>
          <t>Uveďte cenu v místě a čase obvyklou.</t>
        </r>
      </text>
    </comment>
    <comment ref="A166" authorId="0" shapeId="0" xr:uid="{00000000-0006-0000-0000-00004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67" authorId="0" shapeId="0" xr:uid="{00000000-0006-0000-0000-00004F000000}">
      <text>
        <r>
          <rPr>
            <sz val="8"/>
            <color indexed="81"/>
            <rFont val="Tahoma"/>
            <family val="2"/>
            <charset val="238"/>
          </rPr>
          <t>Vyberte z možností druh vlastnictví: výlučné, spoluvlastnictví, společné jmění manželů.</t>
        </r>
      </text>
    </comment>
    <comment ref="A168" authorId="0" shapeId="0" xr:uid="{00000000-0006-0000-0000-000050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strary; cenu jsem si necha/a určit na internetovém portálu "Kupujeme auta"; ke způsobu nabytí jiné - jde o výhru v loterii apod.</t>
        </r>
      </text>
    </comment>
    <comment ref="A174" authorId="0" shapeId="0" xr:uid="{00000000-0006-0000-0000-000051000000}">
      <text>
        <r>
          <rPr>
            <sz val="8"/>
            <color indexed="81"/>
            <rFont val="Tahoma"/>
            <family val="2"/>
            <charset val="238"/>
          </rPr>
          <t>Vyplňte, pokud Vaše nesplacené závazky přesahují v jednotlivém případě částku 100 000 Kč; pokud jde o závazek v rámci společného jmění manželů, uveďte to do poznámky.</t>
        </r>
      </text>
    </comment>
    <comment ref="A178" authorId="0" shapeId="0" xr:uid="{00000000-0006-0000-0000-000052000000}">
      <text>
        <r>
          <rPr>
            <sz val="8"/>
            <color indexed="81"/>
            <rFont val="Tahoma"/>
            <family val="2"/>
            <charset val="238"/>
          </rPr>
          <t>Např. spotřebitelský úvěr, hypoteční úvěr, dlužné nájemné.</t>
        </r>
      </text>
    </comment>
    <comment ref="A179" authorId="0" shapeId="0" xr:uid="{00000000-0006-0000-0000-000053000000}">
      <text>
        <r>
          <rPr>
            <sz val="8"/>
            <color indexed="81"/>
            <rFont val="Tahoma"/>
            <family val="2"/>
            <charset val="238"/>
          </rPr>
          <t>Uveďte výši nesplacené části již existujícího závazku k příslušnému dni (nikoli celkovou původní výši).</t>
        </r>
      </text>
    </comment>
    <comment ref="A180" authorId="0" shapeId="0" xr:uid="{00000000-0006-0000-0000-00005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1" authorId="0" shapeId="0" xr:uid="{00000000-0006-0000-0000-00005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2" authorId="0" shapeId="0" xr:uid="{00000000-0006-0000-0000-00005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5" authorId="0" shapeId="0" xr:uid="{00000000-0006-0000-0000-000057000000}">
      <text>
        <r>
          <rPr>
            <sz val="8"/>
            <color indexed="81"/>
            <rFont val="Tahoma"/>
            <family val="2"/>
            <charset val="238"/>
          </rPr>
          <t>Zde můžete uvést další důležité informace nad rámec vyplňovaných údajů, např. že nesplacený závazek náleží do společného jmění manželů.</t>
        </r>
      </text>
    </comment>
    <comment ref="A187" authorId="0" shapeId="0" xr:uid="{00000000-0006-0000-0000-000058000000}">
      <text>
        <r>
          <rPr>
            <sz val="8"/>
            <color indexed="81"/>
            <rFont val="Tahoma"/>
            <family val="2"/>
            <charset val="238"/>
          </rPr>
          <t>Např. spotřebitelský úvěr, hypoteční úvěr, dlužné nájemné.</t>
        </r>
      </text>
    </comment>
    <comment ref="A188" authorId="0" shapeId="0" xr:uid="{00000000-0006-0000-0000-000059000000}">
      <text>
        <r>
          <rPr>
            <sz val="8"/>
            <color indexed="81"/>
            <rFont val="Tahoma"/>
            <family val="2"/>
            <charset val="238"/>
          </rPr>
          <t>Uveďte výši nesplacené části již existujícího závazku k příslušnému dni (nikoli celkovou původní výši).</t>
        </r>
      </text>
    </comment>
    <comment ref="A190" authorId="0" shapeId="0" xr:uid="{00000000-0006-0000-0000-00005A000000}">
      <text>
        <r>
          <rPr>
            <sz val="8"/>
            <color indexed="81"/>
            <rFont val="Tahoma"/>
            <family val="2"/>
            <charset val="238"/>
          </rPr>
          <t>Zde můžete uvést další důležité informace nad rámec vyplňovaných údajů, např. že nesplacený závazek náleží do společného jmění manželů.</t>
        </r>
      </text>
    </comment>
    <comment ref="A197" authorId="0" shapeId="0" xr:uid="{00000000-0006-0000-0000-00005B000000}">
      <text>
        <r>
          <rPr>
            <sz val="8"/>
            <color indexed="81"/>
            <rFont val="Tahoma"/>
            <family val="2"/>
            <charset val="238"/>
          </rPr>
          <t>Vyplňte pouze v případě, že budete k formuláři oznámení připojovat další listy nebo jiné přílohy.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900-000001000000}">
      <text>
        <r>
          <rPr>
            <sz val="8"/>
            <color indexed="81"/>
            <rFont val="Tahoma"/>
            <family val="2"/>
            <charset val="238"/>
          </rPr>
          <t>Vyplňte v případě, že Vámi vlastněné věci movité určené podle druhu přesahují v</t>
        </r>
        <r>
          <rPr>
            <sz val="8"/>
            <color indexed="81"/>
            <rFont val="Calibri"/>
            <family val="2"/>
            <charset val="238"/>
          </rPr>
          <t> </t>
        </r>
        <r>
          <rPr>
            <sz val="8"/>
            <color indexed="81"/>
            <rFont val="Tahoma"/>
            <family val="2"/>
            <charset val="238"/>
          </rPr>
          <t>jednotlivém případě částku 500 000 Kč. Věci movité jsou všechny věci, které nejsou zákonem určeny jako nemovité, ať je jejich podstata hmotná nebo nehmotná. Mezi věci movité se řadí také peněžní prostředky na účtu u bankovní a</t>
        </r>
        <r>
          <rPr>
            <sz val="8"/>
            <color indexed="81"/>
            <rFont val="Calibri"/>
            <family val="2"/>
            <charset val="238"/>
          </rPr>
          <t> </t>
        </r>
        <r>
          <rPr>
            <sz val="8"/>
            <color indexed="81"/>
            <rFont val="Tahoma"/>
            <family val="2"/>
            <charset val="238"/>
          </rPr>
          <t>jiné obdobné instituce jakožto pohledávka vůči takové instituci (např. běžné účty, spořicí účty, termínované účty, stavební spoření, důchodové spoření, penzijní připojištění) – v těchto případech uvedete název bankovní či nebankovní instituce. Dále pak uvedete i</t>
        </r>
        <r>
          <rPr>
            <sz val="8"/>
            <color indexed="81"/>
            <rFont val="Calibri"/>
            <family val="2"/>
            <charset val="238"/>
          </rPr>
          <t> </t>
        </r>
        <r>
          <rPr>
            <sz val="8"/>
            <color indexed="81"/>
            <rFont val="Tahoma"/>
            <family val="2"/>
            <charset val="238"/>
          </rPr>
          <t>jiné pohledávky, které máte vůči fyzické nebo právnické osobě, spolu s jejich druhovou identifikací (např. uvedení účelu, za kterým pohledávka vznikla). Rovněž tak uvedete i peníze v hotovosti (nominální hodnoty jednotlivých kusů oběživa se sčítají).</t>
        </r>
      </text>
    </comment>
    <comment ref="A11" authorId="0" shapeId="0" xr:uid="{00000000-0006-0000-0900-000002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2" authorId="0" shapeId="0" xr:uid="{00000000-0006-0000-0900-000003000000}">
      <text>
        <r>
          <rPr>
            <sz val="8"/>
            <color indexed="81"/>
            <rFont val="Tahoma"/>
            <family val="2"/>
            <charset val="238"/>
          </rPr>
          <t xml:space="preserve">Uveďte cenu v místě a čase obvyklou. </t>
        </r>
      </text>
    </comment>
    <comment ref="A13" authorId="0" shapeId="0" xr:uid="{00000000-0006-0000-0900-000004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4" authorId="0" shapeId="0" xr:uid="{00000000-0006-0000-0900-000005000000}">
      <text>
        <r>
          <rPr>
            <sz val="8"/>
            <color indexed="81"/>
            <rFont val="Tahoma"/>
            <family val="2"/>
            <charset val="238"/>
          </rPr>
          <t>Vyberte z možností druh vlastnictví: výlučné, spoluvlastnictví, společné jmění manželů.</t>
        </r>
      </text>
    </comment>
    <comment ref="A15" authorId="0" shapeId="0" xr:uid="{00000000-0006-0000-0900-000006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16" authorId="0" shapeId="0" xr:uid="{00000000-0006-0000-0900-000007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17" authorId="0" shapeId="0" xr:uid="{00000000-0006-0000-0900-000008000000}">
      <text>
        <r>
          <rPr>
            <sz val="8"/>
            <color indexed="81"/>
            <rFont val="Tahoma"/>
            <family val="2"/>
            <charset val="238"/>
          </rPr>
          <t xml:space="preserve">Uveďte cenu v místě a čase obvyklou. </t>
        </r>
      </text>
    </comment>
    <comment ref="A18" authorId="0" shapeId="0" xr:uid="{00000000-0006-0000-0900-000009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19" authorId="0" shapeId="0" xr:uid="{00000000-0006-0000-0900-00000A000000}">
      <text>
        <r>
          <rPr>
            <sz val="8"/>
            <color indexed="81"/>
            <rFont val="Tahoma"/>
            <family val="2"/>
            <charset val="238"/>
          </rPr>
          <t>Vyberte z možností druh vlastnictví: výlučné, spoluvlastnictví, společné jmění manželů.</t>
        </r>
      </text>
    </comment>
    <comment ref="A20" authorId="0" shapeId="0" xr:uid="{00000000-0006-0000-0900-00000B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21" authorId="0" shapeId="0" xr:uid="{00000000-0006-0000-0900-00000C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2" authorId="0" shapeId="0" xr:uid="{00000000-0006-0000-0900-00000D000000}">
      <text>
        <r>
          <rPr>
            <sz val="8"/>
            <color indexed="81"/>
            <rFont val="Tahoma"/>
            <family val="2"/>
            <charset val="238"/>
          </rPr>
          <t xml:space="preserve">Uveďte cenu v místě a čase obvyklou. </t>
        </r>
      </text>
    </comment>
    <comment ref="A23" authorId="0" shapeId="0" xr:uid="{00000000-0006-0000-0900-00000E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4" authorId="0" shapeId="0" xr:uid="{00000000-0006-0000-0900-00000F000000}">
      <text>
        <r>
          <rPr>
            <sz val="8"/>
            <color indexed="81"/>
            <rFont val="Tahoma"/>
            <family val="2"/>
            <charset val="238"/>
          </rPr>
          <t>Vyberte z možností druh vlastnictví: výlučné, spoluvlastnictví, společné jmění manželů.</t>
        </r>
      </text>
    </comment>
    <comment ref="A25" authorId="0" shapeId="0" xr:uid="{00000000-0006-0000-0900-000010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26" authorId="0" shapeId="0" xr:uid="{00000000-0006-0000-0900-000011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27" authorId="0" shapeId="0" xr:uid="{00000000-0006-0000-0900-000012000000}">
      <text>
        <r>
          <rPr>
            <sz val="8"/>
            <color indexed="81"/>
            <rFont val="Tahoma"/>
            <family val="2"/>
            <charset val="238"/>
          </rPr>
          <t xml:space="preserve">Uveďte cenu v místě a čase obvyklou. </t>
        </r>
      </text>
    </comment>
    <comment ref="A28" authorId="0" shapeId="0" xr:uid="{00000000-0006-0000-0900-000013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29" authorId="0" shapeId="0" xr:uid="{00000000-0006-0000-0900-000014000000}">
      <text>
        <r>
          <rPr>
            <sz val="8"/>
            <color indexed="81"/>
            <rFont val="Tahoma"/>
            <family val="2"/>
            <charset val="238"/>
          </rPr>
          <t>Vyberte z možností druh vlastnictví: výlučné, spoluvlastnictví, společné jmění manželů.</t>
        </r>
      </text>
    </comment>
    <comment ref="A30" authorId="0" shapeId="0" xr:uid="{00000000-0006-0000-0900-000015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31" authorId="0" shapeId="0" xr:uid="{00000000-0006-0000-0900-000016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2" authorId="0" shapeId="0" xr:uid="{00000000-0006-0000-0900-000017000000}">
      <text>
        <r>
          <rPr>
            <sz val="8"/>
            <color indexed="81"/>
            <rFont val="Tahoma"/>
            <family val="2"/>
            <charset val="238"/>
          </rPr>
          <t xml:space="preserve">Uveďte cenu v místě a čase obvyklou. </t>
        </r>
      </text>
    </comment>
    <comment ref="A33" authorId="0" shapeId="0" xr:uid="{00000000-0006-0000-0900-000018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4" authorId="0" shapeId="0" xr:uid="{00000000-0006-0000-0900-000019000000}">
      <text>
        <r>
          <rPr>
            <sz val="8"/>
            <color indexed="81"/>
            <rFont val="Tahoma"/>
            <family val="2"/>
            <charset val="238"/>
          </rPr>
          <t>Vyberte z možností druh vlastnictví: výlučné, spoluvlastnictví, společné jmění manželů.</t>
        </r>
      </text>
    </comment>
    <comment ref="A35" authorId="0" shapeId="0" xr:uid="{00000000-0006-0000-0900-00001A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36" authorId="0" shapeId="0" xr:uid="{00000000-0006-0000-0900-00001B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37" authorId="0" shapeId="0" xr:uid="{00000000-0006-0000-0900-00001C000000}">
      <text>
        <r>
          <rPr>
            <sz val="8"/>
            <color indexed="81"/>
            <rFont val="Tahoma"/>
            <family val="2"/>
            <charset val="238"/>
          </rPr>
          <t xml:space="preserve">Uveďte cenu v místě a čase obvyklou. </t>
        </r>
      </text>
    </comment>
    <comment ref="A38" authorId="0" shapeId="0" xr:uid="{00000000-0006-0000-0900-00001D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39" authorId="0" shapeId="0" xr:uid="{00000000-0006-0000-0900-00001E000000}">
      <text>
        <r>
          <rPr>
            <sz val="8"/>
            <color indexed="81"/>
            <rFont val="Tahoma"/>
            <family val="2"/>
            <charset val="238"/>
          </rPr>
          <t>Vyberte z možností druh vlastnictví: výlučné, spoluvlastnictví, společné jmění manželů.</t>
        </r>
      </text>
    </comment>
    <comment ref="A40" authorId="0" shapeId="0" xr:uid="{00000000-0006-0000-0900-00001F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41" authorId="0" shapeId="0" xr:uid="{00000000-0006-0000-0900-000020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2" authorId="0" shapeId="0" xr:uid="{00000000-0006-0000-0900-000021000000}">
      <text>
        <r>
          <rPr>
            <sz val="8"/>
            <color indexed="81"/>
            <rFont val="Tahoma"/>
            <family val="2"/>
            <charset val="238"/>
          </rPr>
          <t xml:space="preserve">Uveďte cenu v místě a čase obvyklou. </t>
        </r>
      </text>
    </comment>
    <comment ref="A43" authorId="0" shapeId="0" xr:uid="{00000000-0006-0000-0900-000022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4" authorId="0" shapeId="0" xr:uid="{00000000-0006-0000-0900-000023000000}">
      <text>
        <r>
          <rPr>
            <sz val="8"/>
            <color indexed="81"/>
            <rFont val="Tahoma"/>
            <family val="2"/>
            <charset val="238"/>
          </rPr>
          <t>Vyberte z možností druh vlastnictví: výlučné, spoluvlastnictví, společné jmění manželů.</t>
        </r>
      </text>
    </comment>
    <comment ref="A45" authorId="0" shapeId="0" xr:uid="{00000000-0006-0000-0900-000024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46" authorId="0" shapeId="0" xr:uid="{00000000-0006-0000-0900-000025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47" authorId="0" shapeId="0" xr:uid="{00000000-0006-0000-0900-000026000000}">
      <text>
        <r>
          <rPr>
            <sz val="8"/>
            <color indexed="81"/>
            <rFont val="Tahoma"/>
            <family val="2"/>
            <charset val="238"/>
          </rPr>
          <t xml:space="preserve">Uveďte cenu v místě a čase obvyklou. </t>
        </r>
      </text>
    </comment>
    <comment ref="A48" authorId="0" shapeId="0" xr:uid="{00000000-0006-0000-0900-000027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49" authorId="0" shapeId="0" xr:uid="{00000000-0006-0000-0900-000028000000}">
      <text>
        <r>
          <rPr>
            <sz val="8"/>
            <color indexed="81"/>
            <rFont val="Tahoma"/>
            <family val="2"/>
            <charset val="238"/>
          </rPr>
          <t>Vyberte z možností druh vlastnictví: výlučné, spoluvlastnictví, společné jmění manželů.</t>
        </r>
      </text>
    </comment>
    <comment ref="A50" authorId="0" shapeId="0" xr:uid="{00000000-0006-0000-0900-000029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51" authorId="0" shapeId="0" xr:uid="{00000000-0006-0000-0900-00002A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2" authorId="0" shapeId="0" xr:uid="{00000000-0006-0000-0900-00002B000000}">
      <text>
        <r>
          <rPr>
            <sz val="8"/>
            <color indexed="81"/>
            <rFont val="Tahoma"/>
            <family val="2"/>
            <charset val="238"/>
          </rPr>
          <t xml:space="preserve">Uveďte cenu v místě a čase obvyklou. </t>
        </r>
      </text>
    </comment>
    <comment ref="A53" authorId="0" shapeId="0" xr:uid="{00000000-0006-0000-0900-00002C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4" authorId="0" shapeId="0" xr:uid="{00000000-0006-0000-0900-00002D000000}">
      <text>
        <r>
          <rPr>
            <sz val="8"/>
            <color indexed="81"/>
            <rFont val="Tahoma"/>
            <family val="2"/>
            <charset val="238"/>
          </rPr>
          <t>Vyberte z možností druh vlastnictví: výlučné, spoluvlastnictví, společné jmění manželů.</t>
        </r>
      </text>
    </comment>
    <comment ref="A55" authorId="0" shapeId="0" xr:uid="{00000000-0006-0000-0900-00002E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56" authorId="0" shapeId="0" xr:uid="{00000000-0006-0000-0900-00002F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57" authorId="0" shapeId="0" xr:uid="{00000000-0006-0000-0900-000030000000}">
      <text>
        <r>
          <rPr>
            <sz val="8"/>
            <color indexed="81"/>
            <rFont val="Tahoma"/>
            <family val="2"/>
            <charset val="238"/>
          </rPr>
          <t xml:space="preserve">Uveďte cenu v místě a čase obvyklou. </t>
        </r>
      </text>
    </comment>
    <comment ref="A58" authorId="0" shapeId="0" xr:uid="{00000000-0006-0000-0900-000031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59" authorId="0" shapeId="0" xr:uid="{00000000-0006-0000-0900-000032000000}">
      <text>
        <r>
          <rPr>
            <sz val="8"/>
            <color indexed="81"/>
            <rFont val="Tahoma"/>
            <family val="2"/>
            <charset val="238"/>
          </rPr>
          <t>Vyberte z možností druh vlastnictví: výlučné, spoluvlastnictví, společné jmění manželů.</t>
        </r>
      </text>
    </comment>
    <comment ref="A60" authorId="0" shapeId="0" xr:uid="{00000000-0006-0000-0900-000033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61" authorId="0" shapeId="0" xr:uid="{00000000-0006-0000-0900-000034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2" authorId="0" shapeId="0" xr:uid="{00000000-0006-0000-0900-000035000000}">
      <text>
        <r>
          <rPr>
            <sz val="8"/>
            <color indexed="81"/>
            <rFont val="Tahoma"/>
            <family val="2"/>
            <charset val="238"/>
          </rPr>
          <t xml:space="preserve">Uveďte cenu v místě a čase obvyklou. </t>
        </r>
      </text>
    </comment>
    <comment ref="A63" authorId="0" shapeId="0" xr:uid="{00000000-0006-0000-0900-000036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4" authorId="0" shapeId="0" xr:uid="{00000000-0006-0000-0900-000037000000}">
      <text>
        <r>
          <rPr>
            <sz val="8"/>
            <color indexed="81"/>
            <rFont val="Tahoma"/>
            <family val="2"/>
            <charset val="238"/>
          </rPr>
          <t>Vyberte z možností druh vlastnictví: výlučné, spoluvlastnictví, společné jmění manželů.</t>
        </r>
      </text>
    </comment>
    <comment ref="A65" authorId="0" shapeId="0" xr:uid="{00000000-0006-0000-0900-000038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66" authorId="0" shapeId="0" xr:uid="{00000000-0006-0000-0900-000039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67" authorId="0" shapeId="0" xr:uid="{00000000-0006-0000-0900-00003A000000}">
      <text>
        <r>
          <rPr>
            <sz val="8"/>
            <color indexed="81"/>
            <rFont val="Tahoma"/>
            <family val="2"/>
            <charset val="238"/>
          </rPr>
          <t xml:space="preserve">Uveďte cenu v místě a čase obvyklou. </t>
        </r>
      </text>
    </comment>
    <comment ref="A68" authorId="0" shapeId="0" xr:uid="{00000000-0006-0000-0900-00003B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69" authorId="0" shapeId="0" xr:uid="{00000000-0006-0000-0900-00003C000000}">
      <text>
        <r>
          <rPr>
            <sz val="8"/>
            <color indexed="81"/>
            <rFont val="Tahoma"/>
            <family val="2"/>
            <charset val="238"/>
          </rPr>
          <t>Vyberte z možností druh vlastnictví: výlučné, spoluvlastnictví, společné jmění manželů.</t>
        </r>
      </text>
    </comment>
    <comment ref="A70" authorId="0" shapeId="0" xr:uid="{00000000-0006-0000-0900-00003D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71" authorId="0" shapeId="0" xr:uid="{00000000-0006-0000-0900-00003E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2" authorId="0" shapeId="0" xr:uid="{00000000-0006-0000-0900-00003F000000}">
      <text>
        <r>
          <rPr>
            <sz val="8"/>
            <color indexed="81"/>
            <rFont val="Tahoma"/>
            <family val="2"/>
            <charset val="238"/>
          </rPr>
          <t xml:space="preserve">Uveďte cenu v místě a čase obvyklou. </t>
        </r>
      </text>
    </comment>
    <comment ref="A73" authorId="0" shapeId="0" xr:uid="{00000000-0006-0000-0900-000040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4" authorId="0" shapeId="0" xr:uid="{00000000-0006-0000-0900-000041000000}">
      <text>
        <r>
          <rPr>
            <sz val="8"/>
            <color indexed="81"/>
            <rFont val="Tahoma"/>
            <family val="2"/>
            <charset val="238"/>
          </rPr>
          <t>Vyberte z možností druh vlastnictví: výlučné, spoluvlastnictví, společné jmění manželů.</t>
        </r>
      </text>
    </comment>
    <comment ref="A75" authorId="0" shapeId="0" xr:uid="{00000000-0006-0000-0900-000042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 ref="A76" authorId="0" shapeId="0" xr:uid="{00000000-0006-0000-0900-000043000000}">
      <text>
        <r>
          <rPr>
            <sz val="8"/>
            <color indexed="81"/>
            <rFont val="Tahoma"/>
            <family val="2"/>
            <charset val="238"/>
          </rPr>
          <t>Kromě věcí movitých určitelných výlučně druhově - věcí zastupitelných (např. zlato), uveďte rovněž také individuálně určitelné věci movité, které pro účely oznámení specifikujte pouze za pomoci druhových znaků (např.: motorové vozidlo - Toyota, červená). Dále pak uveďte i peněžní prostředky na účtu u bankovní a jiné obdobné instituce s uvedením názvu bankovní či nebankovní instituce (např. běžný účet, Komerční banka, a.s.), jiné pohledávky, které máte vůči fyzické nebo právnické osobě (např. uvedením účelu, za kterým pohledávka vznikla) a peníze v hotovosti (nominální hodnoty jednotlivých kusů oběživa se sčítají).</t>
        </r>
      </text>
    </comment>
    <comment ref="A77" authorId="0" shapeId="0" xr:uid="{00000000-0006-0000-0900-000044000000}">
      <text>
        <r>
          <rPr>
            <sz val="8"/>
            <color indexed="81"/>
            <rFont val="Tahoma"/>
            <family val="2"/>
            <charset val="238"/>
          </rPr>
          <t xml:space="preserve">Uveďte cenu v místě a čase obvyklou. </t>
        </r>
      </text>
    </comment>
    <comment ref="A78" authorId="0" shapeId="0" xr:uid="{00000000-0006-0000-0900-000045000000}">
      <text>
        <r>
          <rPr>
            <sz val="8"/>
            <color indexed="81"/>
            <rFont val="Tahoma"/>
            <family val="2"/>
            <charset val="238"/>
          </rPr>
          <t>Vyberte z nabídky způsob nabytí v závislosti na tom, jakým způsobem jste movitou věc nabyl/a; v případě výběru položky jiné, konkretizujte tento výběr v poznámce (např. výhra, nález).</t>
        </r>
        <r>
          <rPr>
            <sz val="9"/>
            <color indexed="81"/>
            <rFont val="Tahoma"/>
            <family val="2"/>
            <charset val="238"/>
          </rPr>
          <t xml:space="preserve">
</t>
        </r>
      </text>
    </comment>
    <comment ref="A79" authorId="0" shapeId="0" xr:uid="{00000000-0006-0000-0900-000046000000}">
      <text>
        <r>
          <rPr>
            <sz val="8"/>
            <color indexed="81"/>
            <rFont val="Tahoma"/>
            <family val="2"/>
            <charset val="238"/>
          </rPr>
          <t>Vyberte z možností druh vlastnictví: výlučné, spoluvlastnictví, společné jmění manželů.</t>
        </r>
      </text>
    </comment>
    <comment ref="A80" authorId="0" shapeId="0" xr:uid="{00000000-0006-0000-0900-000047000000}">
      <text>
        <r>
          <rPr>
            <sz val="8"/>
            <color indexed="81"/>
            <rFont val="Tahoma"/>
            <family val="2"/>
            <charset val="238"/>
          </rPr>
          <t>Zde můžete uvést další důležité informace nad rámec vyplňovaných údajů – např. cenu jsem odvodil/a z prodejní ceny obdobné věci na volném trhu; cenu znám na základě znaleckého posudku věci, tento posudek je 3 měsíce starý; cenu jsem si nechal/a určit na internetovém portálu „Kupujeme auto“; ke způsobu nabytí jiné jde o výhru v loterii apod.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A00-000001000000}">
      <text>
        <r>
          <rPr>
            <sz val="8"/>
            <color indexed="81"/>
            <rFont val="Tahoma"/>
            <family val="2"/>
            <charset val="238"/>
          </rPr>
          <t>Vyplňte, pokud Vaše nesplacené závazky ke dni 31. prosince přesahují ve svém souhrnu částku 100 000 Kč; pokud jde o závazek v rámci společného jmění manželů, uveďte to do poznámky.</t>
        </r>
      </text>
    </comment>
    <comment ref="A12" authorId="0" shapeId="0" xr:uid="{00000000-0006-0000-0A00-000002000000}">
      <text>
        <r>
          <rPr>
            <sz val="8"/>
            <color indexed="81"/>
            <rFont val="Tahoma"/>
            <family val="2"/>
            <charset val="238"/>
          </rPr>
          <t>Např. spotřebitelský úvěr, hypoteční úvěr, dlužné nájemné.</t>
        </r>
      </text>
    </comment>
    <comment ref="A13" authorId="0" shapeId="0" xr:uid="{00000000-0006-0000-0A00-000003000000}">
      <text>
        <r>
          <rPr>
            <sz val="8"/>
            <color indexed="81"/>
            <rFont val="Tahoma"/>
            <family val="2"/>
            <charset val="238"/>
          </rPr>
          <t>Uveďte výši nesplacené části již existujícího závazku k příslušnému dni (nikoli celkovou původní výši).</t>
        </r>
      </text>
    </comment>
    <comment ref="A14" authorId="0" shapeId="0" xr:uid="{00000000-0006-0000-0A00-000004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5" authorId="0" shapeId="0" xr:uid="{00000000-0006-0000-0A00-000005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A00-000006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9" authorId="0" shapeId="0" xr:uid="{00000000-0006-0000-0A00-000007000000}">
      <text>
        <r>
          <rPr>
            <sz val="8"/>
            <color indexed="81"/>
            <rFont val="Tahoma"/>
            <family val="2"/>
            <charset val="238"/>
          </rPr>
          <t>Zde můžete uvést další důležité informace nad rámec vyplňovaných údajů, např. že nesplacený závazek náleží do společného jmění manželů.</t>
        </r>
      </text>
    </comment>
    <comment ref="A21" authorId="0" shapeId="0" xr:uid="{00000000-0006-0000-0A00-000008000000}">
      <text>
        <r>
          <rPr>
            <sz val="8"/>
            <color indexed="81"/>
            <rFont val="Tahoma"/>
            <family val="2"/>
            <charset val="238"/>
          </rPr>
          <t>Např. spotřebitelský úvěr, hypoteční úvěr, dlužné nájemné.</t>
        </r>
      </text>
    </comment>
    <comment ref="A22" authorId="0" shapeId="0" xr:uid="{00000000-0006-0000-0A00-000009000000}">
      <text>
        <r>
          <rPr>
            <sz val="8"/>
            <color indexed="81"/>
            <rFont val="Tahoma"/>
            <family val="2"/>
            <charset val="238"/>
          </rPr>
          <t>Uveďte výši nesplacené části již existujícího závazku k příslušnému dni (nikoli celkovou původní výši).</t>
        </r>
      </text>
    </comment>
    <comment ref="A23" authorId="0" shapeId="0" xr:uid="{00000000-0006-0000-0A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A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A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A00-00000D000000}">
      <text>
        <r>
          <rPr>
            <sz val="8"/>
            <color indexed="81"/>
            <rFont val="Tahoma"/>
            <family val="2"/>
            <charset val="238"/>
          </rPr>
          <t>Zde můžete uvést další důležité informace nad rámec vyplňovaných údajů, např. že nesplacený závazek náleží do společného jmění manželů.</t>
        </r>
      </text>
    </comment>
    <comment ref="A30" authorId="0" shapeId="0" xr:uid="{00000000-0006-0000-0A00-00000E000000}">
      <text>
        <r>
          <rPr>
            <sz val="8"/>
            <color indexed="81"/>
            <rFont val="Tahoma"/>
            <family val="2"/>
            <charset val="238"/>
          </rPr>
          <t>Např. spotřebitelský úvěr, hypoteční úvěr, dlužné nájemné.</t>
        </r>
      </text>
    </comment>
    <comment ref="A31" authorId="0" shapeId="0" xr:uid="{00000000-0006-0000-0A00-00000F000000}">
      <text>
        <r>
          <rPr>
            <sz val="8"/>
            <color indexed="81"/>
            <rFont val="Tahoma"/>
            <family val="2"/>
            <charset val="238"/>
          </rPr>
          <t>Uveďte výši nesplacené části již existujícího závazku k příslušnému dni (nikoli celkovou původní výši).</t>
        </r>
      </text>
    </comment>
    <comment ref="A32" authorId="0" shapeId="0" xr:uid="{00000000-0006-0000-0A00-00001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A00-00001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A00-00001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7" authorId="0" shapeId="0" xr:uid="{00000000-0006-0000-0A00-000013000000}">
      <text>
        <r>
          <rPr>
            <sz val="8"/>
            <color indexed="81"/>
            <rFont val="Tahoma"/>
            <family val="2"/>
            <charset val="238"/>
          </rPr>
          <t>Zde můžete uvést další důležité informace nad rámec vyplňovaných údajů, např. že nesplacený závazek náleží do společného jmění manželů.</t>
        </r>
      </text>
    </comment>
    <comment ref="A39" authorId="0" shapeId="0" xr:uid="{00000000-0006-0000-0A00-000014000000}">
      <text>
        <r>
          <rPr>
            <sz val="8"/>
            <color indexed="81"/>
            <rFont val="Tahoma"/>
            <family val="2"/>
            <charset val="238"/>
          </rPr>
          <t>Např. spotřebitelský úvěr, hypoteční úvěr, dlužné nájemné.</t>
        </r>
      </text>
    </comment>
    <comment ref="A40" authorId="0" shapeId="0" xr:uid="{00000000-0006-0000-0A00-000015000000}">
      <text>
        <r>
          <rPr>
            <sz val="8"/>
            <color indexed="81"/>
            <rFont val="Tahoma"/>
            <family val="2"/>
            <charset val="238"/>
          </rPr>
          <t>Uveďte výši nesplacené části již existujícího závazku k příslušnému dni (nikoli celkovou původní výši).</t>
        </r>
      </text>
    </comment>
    <comment ref="A41" authorId="0" shapeId="0" xr:uid="{00000000-0006-0000-0A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A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A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A00-000019000000}">
      <text>
        <r>
          <rPr>
            <sz val="8"/>
            <color indexed="81"/>
            <rFont val="Tahoma"/>
            <family val="2"/>
            <charset val="238"/>
          </rPr>
          <t>Zde můžete uvést další důležité informace nad rámec vyplňovaných údajů, např. že nesplacený závazek náleží do společného jmění manželů.</t>
        </r>
      </text>
    </comment>
    <comment ref="A48" authorId="0" shapeId="0" xr:uid="{00000000-0006-0000-0A00-00001A000000}">
      <text>
        <r>
          <rPr>
            <sz val="8"/>
            <color indexed="81"/>
            <rFont val="Tahoma"/>
            <family val="2"/>
            <charset val="238"/>
          </rPr>
          <t>Např. spotřebitelský úvěr, hypoteční úvěr, dlužné nájemné.</t>
        </r>
      </text>
    </comment>
    <comment ref="A49" authorId="0" shapeId="0" xr:uid="{00000000-0006-0000-0A00-00001B000000}">
      <text>
        <r>
          <rPr>
            <sz val="8"/>
            <color indexed="81"/>
            <rFont val="Tahoma"/>
            <family val="2"/>
            <charset val="238"/>
          </rPr>
          <t>Uveďte výši nesplacené části již existujícího závazku k příslušnému dni (nikoli celkovou původní výši).</t>
        </r>
      </text>
    </comment>
    <comment ref="A51" authorId="0" shapeId="0" xr:uid="{00000000-0006-0000-0A00-00001C000000}">
      <text>
        <r>
          <rPr>
            <sz val="8"/>
            <color indexed="81"/>
            <rFont val="Tahoma"/>
            <family val="2"/>
            <charset val="238"/>
          </rPr>
          <t>Zde můžete uvést další důležité informace nad rámec vyplňovaných údajů, např. že nesplacený závazek náleží do společného jmění manželů.</t>
        </r>
      </text>
    </comment>
    <comment ref="A53" authorId="0" shapeId="0" xr:uid="{00000000-0006-0000-0A00-00001D000000}">
      <text>
        <r>
          <rPr>
            <sz val="8"/>
            <color indexed="81"/>
            <rFont val="Tahoma"/>
            <family val="2"/>
            <charset val="238"/>
          </rPr>
          <t>Např. spotřebitelský úvěr, hypoteční úvěr, dlužné nájemné.</t>
        </r>
      </text>
    </comment>
    <comment ref="A54" authorId="0" shapeId="0" xr:uid="{00000000-0006-0000-0A00-00001E000000}">
      <text>
        <r>
          <rPr>
            <sz val="8"/>
            <color indexed="81"/>
            <rFont val="Tahoma"/>
            <family val="2"/>
            <charset val="238"/>
          </rPr>
          <t>Uveďte výši nesplacené části již existujícího závazku k příslušnému dni (nikoli celkovou původní výši).</t>
        </r>
      </text>
    </comment>
    <comment ref="A56" authorId="0" shapeId="0" xr:uid="{00000000-0006-0000-0A00-00001F000000}">
      <text>
        <r>
          <rPr>
            <sz val="8"/>
            <color indexed="81"/>
            <rFont val="Tahoma"/>
            <family val="2"/>
            <charset val="238"/>
          </rPr>
          <t>Zde můžete uvést další důležité informace nad rámec vyplňovaných údajů, např. že nesplacený závazek náleží do společného jmění manželů.</t>
        </r>
      </text>
    </comment>
    <comment ref="A58" authorId="0" shapeId="0" xr:uid="{00000000-0006-0000-0A00-000020000000}">
      <text>
        <r>
          <rPr>
            <sz val="8"/>
            <color indexed="81"/>
            <rFont val="Tahoma"/>
            <family val="2"/>
            <charset val="238"/>
          </rPr>
          <t>Např. spotřebitelský úvěr, hypoteční úvěr, dlužné nájemné.</t>
        </r>
      </text>
    </comment>
    <comment ref="A59" authorId="0" shapeId="0" xr:uid="{00000000-0006-0000-0A00-000021000000}">
      <text>
        <r>
          <rPr>
            <sz val="8"/>
            <color indexed="81"/>
            <rFont val="Tahoma"/>
            <family val="2"/>
            <charset val="238"/>
          </rPr>
          <t>Uveďte výši nesplacené části již existujícího závazku k příslušnému dni (nikoli celkovou původní výši).</t>
        </r>
      </text>
    </comment>
    <comment ref="A61" authorId="0" shapeId="0" xr:uid="{00000000-0006-0000-0A00-000022000000}">
      <text>
        <r>
          <rPr>
            <sz val="8"/>
            <color indexed="81"/>
            <rFont val="Tahoma"/>
            <family val="2"/>
            <charset val="238"/>
          </rPr>
          <t>Zde můžete uvést další důležité informace nad rámec vyplňovaných údajů, např. že nesplacený závazek náleží do společného jmění manželů.</t>
        </r>
      </text>
    </comment>
    <comment ref="A63" authorId="0" shapeId="0" xr:uid="{00000000-0006-0000-0A00-000023000000}">
      <text>
        <r>
          <rPr>
            <sz val="8"/>
            <color indexed="81"/>
            <rFont val="Tahoma"/>
            <family val="2"/>
            <charset val="238"/>
          </rPr>
          <t>Např. spotřebitelský úvěr, hypoteční úvěr, dlužné nájemné.</t>
        </r>
      </text>
    </comment>
    <comment ref="A64" authorId="0" shapeId="0" xr:uid="{00000000-0006-0000-0A00-000024000000}">
      <text>
        <r>
          <rPr>
            <sz val="8"/>
            <color indexed="81"/>
            <rFont val="Tahoma"/>
            <family val="2"/>
            <charset val="238"/>
          </rPr>
          <t>Uveďte výši nesplacené části již existujícího závazku k příslušnému dni (nikoli celkovou původní výši).</t>
        </r>
      </text>
    </comment>
    <comment ref="A66" authorId="0" shapeId="0" xr:uid="{00000000-0006-0000-0A00-000025000000}">
      <text>
        <r>
          <rPr>
            <sz val="8"/>
            <color indexed="81"/>
            <rFont val="Tahoma"/>
            <family val="2"/>
            <charset val="238"/>
          </rPr>
          <t>Zde můžete uvést další důležité informace nad rámec vyplňovaných údajů, např. že nesplacený závazek náleží do společného jmění manželů.</t>
        </r>
      </text>
    </comment>
    <comment ref="A68" authorId="0" shapeId="0" xr:uid="{00000000-0006-0000-0A00-000026000000}">
      <text>
        <r>
          <rPr>
            <sz val="8"/>
            <color indexed="81"/>
            <rFont val="Tahoma"/>
            <family val="2"/>
            <charset val="238"/>
          </rPr>
          <t>Např. spotřebitelský úvěr, hypoteční úvěr, dlužné nájemné.</t>
        </r>
      </text>
    </comment>
    <comment ref="A69" authorId="0" shapeId="0" xr:uid="{00000000-0006-0000-0A00-000027000000}">
      <text>
        <r>
          <rPr>
            <sz val="8"/>
            <color indexed="81"/>
            <rFont val="Tahoma"/>
            <family val="2"/>
            <charset val="238"/>
          </rPr>
          <t>Uveďte výši nesplacené části již existujícího závazku k příslušnému dni (nikoli celkovou původní výši).</t>
        </r>
      </text>
    </comment>
    <comment ref="A71" authorId="0" shapeId="0" xr:uid="{00000000-0006-0000-0A00-000028000000}">
      <text>
        <r>
          <rPr>
            <sz val="8"/>
            <color indexed="81"/>
            <rFont val="Tahoma"/>
            <family val="2"/>
            <charset val="238"/>
          </rPr>
          <t>Zde můžete uvést další důležité informace nad rámec vyplňovaných údajů, např. že nesplacený závazek náleží do společného jmění manželů.</t>
        </r>
      </text>
    </comment>
    <comment ref="A73" authorId="0" shapeId="0" xr:uid="{00000000-0006-0000-0A00-000029000000}">
      <text>
        <r>
          <rPr>
            <sz val="8"/>
            <color indexed="81"/>
            <rFont val="Tahoma"/>
            <family val="2"/>
            <charset val="238"/>
          </rPr>
          <t>Např. spotřebitelský úvěr, hypoteční úvěr, dlužné nájemné.</t>
        </r>
      </text>
    </comment>
    <comment ref="A74" authorId="0" shapeId="0" xr:uid="{00000000-0006-0000-0A00-00002A000000}">
      <text>
        <r>
          <rPr>
            <sz val="8"/>
            <color indexed="81"/>
            <rFont val="Tahoma"/>
            <family val="2"/>
            <charset val="238"/>
          </rPr>
          <t>Uveďte výši nesplacené části již existujícího závazku k příslušnému dni (nikoli celkovou původní výši).</t>
        </r>
      </text>
    </comment>
    <comment ref="A76" authorId="0" shapeId="0" xr:uid="{00000000-0006-0000-0A00-00002B000000}">
      <text>
        <r>
          <rPr>
            <sz val="8"/>
            <color indexed="81"/>
            <rFont val="Tahoma"/>
            <family val="2"/>
            <charset val="238"/>
          </rPr>
          <t>Zde můžete uvést další důležité informace nad rámec vyplňovaných údajů, např. že nesplacený závazek náleží do společného jmění manželů.</t>
        </r>
      </text>
    </comment>
    <comment ref="A78" authorId="0" shapeId="0" xr:uid="{00000000-0006-0000-0A00-00002C000000}">
      <text>
        <r>
          <rPr>
            <sz val="8"/>
            <color indexed="81"/>
            <rFont val="Tahoma"/>
            <family val="2"/>
            <charset val="238"/>
          </rPr>
          <t>Např. spotřebitelský úvěr, hypoteční úvěr, dlužné nájemné.</t>
        </r>
      </text>
    </comment>
    <comment ref="A79" authorId="0" shapeId="0" xr:uid="{00000000-0006-0000-0A00-00002D000000}">
      <text>
        <r>
          <rPr>
            <sz val="8"/>
            <color indexed="81"/>
            <rFont val="Tahoma"/>
            <family val="2"/>
            <charset val="238"/>
          </rPr>
          <t>Uveďte výši nesplacené části již existujícího závazku k příslušnému dni (nikoli celkovou původní výši).</t>
        </r>
      </text>
    </comment>
    <comment ref="A81" authorId="0" shapeId="0" xr:uid="{00000000-0006-0000-0A00-00002E000000}">
      <text>
        <r>
          <rPr>
            <sz val="8"/>
            <color indexed="81"/>
            <rFont val="Tahoma"/>
            <family val="2"/>
            <charset val="238"/>
          </rPr>
          <t>Zde můžete uvést další důležité informace nad rámec vyplňovaných údajů, např. že nesplacený závazek náleží do společného jmění manželů.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100-000001000000}">
      <text>
        <r>
          <rPr>
            <sz val="8"/>
            <color indexed="81"/>
            <rFont val="Tahoma"/>
            <family val="2"/>
            <charset val="238"/>
          </rPr>
          <t>Vyplňte, pokud provozujete činnost, při které vlastním jménem, na vlastní účet a odpovědnost vykonáváte výdělečnou činnost živnostenským nebo obdobným způsobem se záměrem činit tak soustavně za účelem dosažení zisku; nebo pokud provozujete jinou samostatnou činnost, např. vykonáváte svobodné povolání (advokacie, lékařství) či vykonáváte umělecké nebo jiné tvůrčí duševní činnosti (např. spisovatelskou činnost, sochařství, skládání hudby) mj. za</t>
        </r>
        <r>
          <rPr>
            <sz val="8"/>
            <color indexed="81"/>
            <rFont val="Calibri"/>
            <family val="2"/>
            <charset val="238"/>
          </rPr>
          <t> </t>
        </r>
        <r>
          <rPr>
            <sz val="8"/>
            <color indexed="81"/>
            <rFont val="Tahoma"/>
            <family val="2"/>
            <charset val="238"/>
          </rPr>
          <t>účelem dosažení zisku.</t>
        </r>
        <r>
          <rPr>
            <sz val="9"/>
            <color indexed="81"/>
            <rFont val="Tahoma"/>
            <family val="2"/>
            <charset val="238"/>
          </rPr>
          <t xml:space="preserve">
</t>
        </r>
      </text>
    </comment>
    <comment ref="A11" authorId="0" shapeId="0" xr:uid="{00000000-0006-0000-0100-00000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2" authorId="0" shapeId="0" xr:uid="{00000000-0006-0000-0100-00000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3" authorId="0" shapeId="0" xr:uid="{00000000-0006-0000-0100-000004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16" authorId="0" shapeId="0" xr:uid="{00000000-0006-0000-0100-000005000000}">
      <text>
        <r>
          <rPr>
            <sz val="8"/>
            <color indexed="81"/>
            <rFont val="Tahoma"/>
            <family val="2"/>
            <charset val="238"/>
          </rPr>
          <t>Zde můžete uvést další důležité informace nad rámec vyplňovaných údajů.</t>
        </r>
      </text>
    </comment>
    <comment ref="A17" authorId="0" shapeId="0" xr:uid="{00000000-0006-0000-0100-00000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18" authorId="0" shapeId="0" xr:uid="{00000000-0006-0000-0100-00000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19" authorId="0" shapeId="0" xr:uid="{00000000-0006-0000-0100-000008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22" authorId="0" shapeId="0" xr:uid="{00000000-0006-0000-0100-000009000000}">
      <text>
        <r>
          <rPr>
            <sz val="8"/>
            <color indexed="81"/>
            <rFont val="Tahoma"/>
            <family val="2"/>
            <charset val="238"/>
          </rPr>
          <t>Zde můžete uvést další důležité informace nad rámec vyplňovaných údajů.</t>
        </r>
      </text>
    </comment>
    <comment ref="A23" authorId="0" shapeId="0" xr:uid="{00000000-0006-0000-0100-00000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24" authorId="0" shapeId="0" xr:uid="{00000000-0006-0000-0100-00000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25" authorId="0" shapeId="0" xr:uid="{00000000-0006-0000-0100-00000C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28" authorId="0" shapeId="0" xr:uid="{00000000-0006-0000-0100-00000D000000}">
      <text>
        <r>
          <rPr>
            <sz val="8"/>
            <color indexed="81"/>
            <rFont val="Tahoma"/>
            <family val="2"/>
            <charset val="238"/>
          </rPr>
          <t>Zde můžete uvést další důležité informace nad rámec vyplňovaných údajů.</t>
        </r>
      </text>
    </comment>
    <comment ref="A29" authorId="0" shapeId="0" xr:uid="{00000000-0006-0000-0100-00000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0" authorId="0" shapeId="0" xr:uid="{00000000-0006-0000-0100-00000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1" authorId="0" shapeId="0" xr:uid="{00000000-0006-0000-0100-000010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34" authorId="0" shapeId="0" xr:uid="{00000000-0006-0000-0100-000011000000}">
      <text>
        <r>
          <rPr>
            <sz val="8"/>
            <color indexed="81"/>
            <rFont val="Tahoma"/>
            <family val="2"/>
            <charset val="238"/>
          </rPr>
          <t>Zde můžete uvést další důležité informace nad rámec vyplňovaných údajů.</t>
        </r>
      </text>
    </comment>
    <comment ref="A35" authorId="0" shapeId="0" xr:uid="{00000000-0006-0000-0100-00001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36" authorId="0" shapeId="0" xr:uid="{00000000-0006-0000-0100-00001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37" authorId="0" shapeId="0" xr:uid="{00000000-0006-0000-0100-000014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40" authorId="0" shapeId="0" xr:uid="{00000000-0006-0000-0100-000015000000}">
      <text>
        <r>
          <rPr>
            <sz val="8"/>
            <color indexed="81"/>
            <rFont val="Tahoma"/>
            <family val="2"/>
            <charset val="238"/>
          </rPr>
          <t>Zde můžete uvést další důležité informace nad rámec vyplňovaných údajů.</t>
        </r>
      </text>
    </comment>
    <comment ref="A41" authorId="0" shapeId="0" xr:uid="{00000000-0006-0000-0100-00001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2" authorId="0" shapeId="0" xr:uid="{00000000-0006-0000-0100-00001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3" authorId="0" shapeId="0" xr:uid="{00000000-0006-0000-0100-000018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46" authorId="0" shapeId="0" xr:uid="{00000000-0006-0000-0100-000019000000}">
      <text>
        <r>
          <rPr>
            <sz val="8"/>
            <color indexed="81"/>
            <rFont val="Tahoma"/>
            <family val="2"/>
            <charset val="238"/>
          </rPr>
          <t>Zde můžete uvést další důležité informace nad rámec vyplňovaných údajů.</t>
        </r>
      </text>
    </comment>
    <comment ref="A47" authorId="0" shapeId="0" xr:uid="{00000000-0006-0000-0100-00001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48" authorId="0" shapeId="0" xr:uid="{00000000-0006-0000-0100-00001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49" authorId="0" shapeId="0" xr:uid="{00000000-0006-0000-0100-00001C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52" authorId="0" shapeId="0" xr:uid="{00000000-0006-0000-0100-00001D000000}">
      <text>
        <r>
          <rPr>
            <sz val="8"/>
            <color indexed="81"/>
            <rFont val="Tahoma"/>
            <family val="2"/>
            <charset val="238"/>
          </rPr>
          <t>Zde můžete uvést další důležité informace nad rámec vyplňovaných údajů.</t>
        </r>
      </text>
    </comment>
    <comment ref="A53" authorId="0" shapeId="0" xr:uid="{00000000-0006-0000-0100-00001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54" authorId="0" shapeId="0" xr:uid="{00000000-0006-0000-0100-00001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55" authorId="0" shapeId="0" xr:uid="{00000000-0006-0000-0100-000020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58" authorId="0" shapeId="0" xr:uid="{00000000-0006-0000-0100-000021000000}">
      <text>
        <r>
          <rPr>
            <sz val="8"/>
            <color indexed="81"/>
            <rFont val="Tahoma"/>
            <family val="2"/>
            <charset val="238"/>
          </rPr>
          <t>Zde můžete uvést další důležité informace nad rámec vyplňovaných údajů.</t>
        </r>
      </text>
    </comment>
    <comment ref="A59" authorId="0" shapeId="0" xr:uid="{00000000-0006-0000-0100-000022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0" authorId="0" shapeId="0" xr:uid="{00000000-0006-0000-0100-000023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1" authorId="0" shapeId="0" xr:uid="{00000000-0006-0000-0100-000024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64" authorId="0" shapeId="0" xr:uid="{00000000-0006-0000-0100-000025000000}">
      <text>
        <r>
          <rPr>
            <sz val="8"/>
            <color indexed="81"/>
            <rFont val="Tahoma"/>
            <family val="2"/>
            <charset val="238"/>
          </rPr>
          <t>Zde můžete uvést další důležité informace nad rámec vyplňovaných údajů.</t>
        </r>
      </text>
    </comment>
    <comment ref="A65" authorId="0" shapeId="0" xr:uid="{00000000-0006-0000-0100-000026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66" authorId="0" shapeId="0" xr:uid="{00000000-0006-0000-0100-000027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67" authorId="0" shapeId="0" xr:uid="{00000000-0006-0000-0100-000028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70" authorId="0" shapeId="0" xr:uid="{00000000-0006-0000-0100-000029000000}">
      <text>
        <r>
          <rPr>
            <sz val="8"/>
            <color indexed="81"/>
            <rFont val="Tahoma"/>
            <family val="2"/>
            <charset val="238"/>
          </rPr>
          <t>Zde můžete uvést další důležité informace nad rámec vyplňovaných údajů.</t>
        </r>
      </text>
    </comment>
    <comment ref="A71" authorId="0" shapeId="0" xr:uid="{00000000-0006-0000-0100-00002A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2" authorId="0" shapeId="0" xr:uid="{00000000-0006-0000-0100-00002B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3" authorId="0" shapeId="0" xr:uid="{00000000-0006-0000-0100-00002C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76" authorId="0" shapeId="0" xr:uid="{00000000-0006-0000-0100-00002D000000}">
      <text>
        <r>
          <rPr>
            <sz val="8"/>
            <color indexed="81"/>
            <rFont val="Tahoma"/>
            <family val="2"/>
            <charset val="238"/>
          </rPr>
          <t>Zde můžete uvést další důležité informace nad rámec vyplňovaných údajů.</t>
        </r>
      </text>
    </comment>
    <comment ref="A77" authorId="0" shapeId="0" xr:uid="{00000000-0006-0000-0100-00002E000000}">
      <text>
        <r>
          <rPr>
            <sz val="8"/>
            <color indexed="81"/>
            <rFont val="Tahoma"/>
            <family val="2"/>
            <charset val="238"/>
          </rPr>
          <t>Uveďte předmět podnikání nebo jiné samostatné výdělečné činnosti podle zápisu v živnostenském nebo obchodním rejstříku nebo v jiné, zákonem upravené evidenci. Není-li samostatná výdělečná činnost takto evidována, specifikujte předmět činnosti jiným způsobem podle skutečnosti (např. psaní knih).</t>
        </r>
      </text>
    </comment>
    <comment ref="A78" authorId="0" shapeId="0" xr:uid="{00000000-0006-0000-0100-00002F000000}">
      <text>
        <r>
          <rPr>
            <sz val="8"/>
            <color indexed="81"/>
            <rFont val="Tahoma"/>
            <family val="2"/>
            <charset val="238"/>
          </rPr>
          <t>Zvolte dle nabízených možností; způsob výkonu činnosti prostřednictvím odpovědného zástupce je výkon prostřednictvím fyzické osoby ustanovené podnikatelem, která odpovídá za řádný provoz živnosti a za dodržování živnostenskoprávních předpisů a je k podnikateli ve smluvním vztahu; o způsob výkonu činnosti "samostatně" jde ve všech ostatních případech.</t>
        </r>
      </text>
    </comment>
    <comment ref="A79" authorId="0" shapeId="0" xr:uid="{00000000-0006-0000-0100-000030000000}">
      <text>
        <r>
          <rPr>
            <sz val="8"/>
            <color indexed="81"/>
            <rFont val="Tahoma"/>
            <family val="2"/>
            <charset val="238"/>
          </rPr>
          <t>Uveďte dle zápisu v živnostenském nebo v jiném veřejném rejstříku; není-li Vámi uvedená činnost takto evidována, uveďte skutečné místo výkonu podnikání nebo provozování jiné samostatné výdělečné činnosti.</t>
        </r>
      </text>
    </comment>
    <comment ref="A82" authorId="0" shapeId="0" xr:uid="{00000000-0006-0000-0100-000031000000}">
      <text>
        <r>
          <rPr>
            <sz val="8"/>
            <color indexed="81"/>
            <rFont val="Tahoma"/>
            <family val="2"/>
            <charset val="238"/>
          </rPr>
          <t>Zde můžete uvést další důležité informace nad rámec vyplňovaných údajů.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200-000001000000}">
      <text>
        <r>
          <rPr>
            <sz val="8"/>
            <color indexed="81"/>
            <rFont val="Tahoma"/>
            <family val="2"/>
            <charset val="238"/>
          </rPr>
          <t>Vyplňte, pokud jste společníkem nebo členem podnikající právnické osoby, kterou může být veřejná obchodní společnost, komanditní společnost, akciová společnost, společnost s ručením omezeným, družstvo, je-li založeno za</t>
        </r>
        <r>
          <rPr>
            <sz val="8"/>
            <color indexed="81"/>
            <rFont val="Calibri"/>
            <family val="2"/>
            <charset val="238"/>
          </rPr>
          <t>  </t>
        </r>
        <r>
          <rPr>
            <sz val="8"/>
            <color indexed="81"/>
            <rFont val="Tahoma"/>
            <family val="2"/>
            <charset val="238"/>
          </rPr>
          <t>účelem podnikání.  Dále se jedná např. o</t>
        </r>
        <r>
          <rPr>
            <sz val="8"/>
            <color indexed="81"/>
            <rFont val="Calibri"/>
            <family val="2"/>
            <charset val="238"/>
          </rPr>
          <t> </t>
        </r>
        <r>
          <rPr>
            <sz val="8"/>
            <color indexed="81"/>
            <rFont val="Tahoma"/>
            <family val="2"/>
            <charset val="238"/>
          </rPr>
          <t>spolky (dříve občanská sdružení) či nevládní neziskové organizace v</t>
        </r>
        <r>
          <rPr>
            <sz val="8"/>
            <color indexed="81"/>
            <rFont val="Calibri"/>
            <family val="2"/>
            <charset val="238"/>
          </rPr>
          <t> </t>
        </r>
        <r>
          <rPr>
            <sz val="8"/>
            <color indexed="81"/>
            <rFont val="Tahoma"/>
            <family val="2"/>
            <charset val="238"/>
          </rPr>
          <t>případě, že vedle hlavní činnosti vyvíjejí též hospodářskou činnost spočívající v</t>
        </r>
        <r>
          <rPr>
            <sz val="8"/>
            <color indexed="81"/>
            <rFont val="Calibri"/>
            <family val="2"/>
            <charset val="238"/>
          </rPr>
          <t> </t>
        </r>
        <r>
          <rPr>
            <sz val="8"/>
            <color indexed="81"/>
            <rFont val="Tahoma"/>
            <family val="2"/>
            <charset val="238"/>
          </rPr>
          <t>podnikání nebo jiné výdělečné činnosti. Mezi podnikající právnické osoby se řadí i</t>
        </r>
        <r>
          <rPr>
            <sz val="8"/>
            <color indexed="81"/>
            <rFont val="Calibri"/>
            <family val="2"/>
            <charset val="238"/>
          </rPr>
          <t> </t>
        </r>
        <r>
          <rPr>
            <sz val="8"/>
            <color indexed="81"/>
            <rFont val="Tahoma"/>
            <family val="2"/>
            <charset val="238"/>
          </rPr>
          <t>např. evropské společnosti, evropské hospodářské sdružení a evropská družstevní společnost. Za podnikající právnickou osobu se NEPOVAŽUJE dobrovolný svazek obcí a společenství vlastníků jednotek.</t>
        </r>
      </text>
    </comment>
    <comment ref="A11" authorId="0" shapeId="0" xr:uid="{00000000-0006-0000-02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2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200-00000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6" authorId="0" shapeId="0" xr:uid="{00000000-0006-0000-0200-000005000000}">
      <text>
        <r>
          <rPr>
            <sz val="8"/>
            <color indexed="81"/>
            <rFont val="Tahoma"/>
            <family val="2"/>
            <charset val="238"/>
          </rPr>
          <t xml:space="preserve">Zde můžete uvést další důležité informace nad rámec vyplňovaných údajů. </t>
        </r>
      </text>
    </comment>
    <comment ref="A17" authorId="0" shapeId="0" xr:uid="{00000000-0006-0000-0200-00000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8" authorId="0" shapeId="0" xr:uid="{00000000-0006-0000-0200-00000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9" authorId="0" shapeId="0" xr:uid="{00000000-0006-0000-0200-00000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2" authorId="0" shapeId="0" xr:uid="{00000000-0006-0000-0200-000009000000}">
      <text>
        <r>
          <rPr>
            <sz val="8"/>
            <color indexed="81"/>
            <rFont val="Tahoma"/>
            <family val="2"/>
            <charset val="238"/>
          </rPr>
          <t xml:space="preserve">Zde můžete uvést další důležité informace nad rámec vyplňovaných údajů. </t>
        </r>
      </text>
    </comment>
    <comment ref="A23" authorId="0" shapeId="0" xr:uid="{00000000-0006-0000-0200-00000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4" authorId="0" shapeId="0" xr:uid="{00000000-0006-0000-0200-00000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200-00000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8" authorId="0" shapeId="0" xr:uid="{00000000-0006-0000-0200-00000D000000}">
      <text>
        <r>
          <rPr>
            <sz val="8"/>
            <color indexed="81"/>
            <rFont val="Tahoma"/>
            <family val="2"/>
            <charset val="238"/>
          </rPr>
          <t xml:space="preserve">Zde můžete uvést další důležité informace nad rámec vyplňovaných údajů. </t>
        </r>
      </text>
    </comment>
    <comment ref="A29" authorId="0" shapeId="0" xr:uid="{00000000-0006-0000-0200-00000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0" authorId="0" shapeId="0" xr:uid="{00000000-0006-0000-0200-00000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1" authorId="0" shapeId="0" xr:uid="{00000000-0006-0000-0200-00001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200-000011000000}">
      <text>
        <r>
          <rPr>
            <sz val="8"/>
            <color indexed="81"/>
            <rFont val="Tahoma"/>
            <family val="2"/>
            <charset val="238"/>
          </rPr>
          <t xml:space="preserve">Zde můžete uvést další důležité informace nad rámec vyplňovaných údajů. </t>
        </r>
      </text>
    </comment>
    <comment ref="A35" authorId="0" shapeId="0" xr:uid="{00000000-0006-0000-0200-00001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2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7" authorId="0" shapeId="0" xr:uid="{00000000-0006-0000-02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0" authorId="0" shapeId="0" xr:uid="{00000000-0006-0000-0200-000015000000}">
      <text>
        <r>
          <rPr>
            <sz val="8"/>
            <color indexed="81"/>
            <rFont val="Tahoma"/>
            <family val="2"/>
            <charset val="238"/>
          </rPr>
          <t xml:space="preserve">Zde můžete uvést další důležité informace nad rámec vyplňovaných údajů. </t>
        </r>
      </text>
    </comment>
    <comment ref="A41" authorId="0" shapeId="0" xr:uid="{00000000-0006-0000-02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2" authorId="0" shapeId="0" xr:uid="{00000000-0006-0000-02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200-00001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6" authorId="0" shapeId="0" xr:uid="{00000000-0006-0000-0200-000019000000}">
      <text>
        <r>
          <rPr>
            <sz val="8"/>
            <color indexed="81"/>
            <rFont val="Tahoma"/>
            <family val="2"/>
            <charset val="238"/>
          </rPr>
          <t xml:space="preserve">Zde můžete uvést další důležité informace nad rámec vyplňovaných údajů. </t>
        </r>
      </text>
    </comment>
    <comment ref="A47" authorId="0" shapeId="0" xr:uid="{00000000-0006-0000-02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8" authorId="0" shapeId="0" xr:uid="{00000000-0006-0000-02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9" authorId="0" shapeId="0" xr:uid="{00000000-0006-0000-02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200-00001D000000}">
      <text>
        <r>
          <rPr>
            <sz val="8"/>
            <color indexed="81"/>
            <rFont val="Tahoma"/>
            <family val="2"/>
            <charset val="238"/>
          </rPr>
          <t xml:space="preserve">Zde můžete uvést další důležité informace nad rámec vyplňovaných údajů. </t>
        </r>
      </text>
    </comment>
    <comment ref="A53" authorId="0" shapeId="0" xr:uid="{00000000-0006-0000-0200-00001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200-00001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200-00002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200-000021000000}">
      <text>
        <r>
          <rPr>
            <sz val="8"/>
            <color indexed="81"/>
            <rFont val="Tahoma"/>
            <family val="2"/>
            <charset val="238"/>
          </rPr>
          <t xml:space="preserve">Zde můžete uvést další důležité informace nad rámec vyplňovaných údajů. </t>
        </r>
      </text>
    </comment>
    <comment ref="A59" authorId="0" shapeId="0" xr:uid="{00000000-0006-0000-0200-00002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200-00002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1" authorId="0" shapeId="0" xr:uid="{00000000-0006-0000-0200-00002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4" authorId="0" shapeId="0" xr:uid="{00000000-0006-0000-0200-000025000000}">
      <text>
        <r>
          <rPr>
            <sz val="8"/>
            <color indexed="81"/>
            <rFont val="Tahoma"/>
            <family val="2"/>
            <charset val="238"/>
          </rPr>
          <t xml:space="preserve">Zde můžete uvést další důležité informace nad rámec vyplňovaných údajů. </t>
        </r>
      </text>
    </comment>
    <comment ref="A65" authorId="0" shapeId="0" xr:uid="{00000000-0006-0000-0200-00002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6" authorId="0" shapeId="0" xr:uid="{00000000-0006-0000-0200-00002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7" authorId="0" shapeId="0" xr:uid="{00000000-0006-0000-02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0" authorId="0" shapeId="0" xr:uid="{00000000-0006-0000-0200-000029000000}">
      <text>
        <r>
          <rPr>
            <sz val="8"/>
            <color indexed="81"/>
            <rFont val="Tahoma"/>
            <family val="2"/>
            <charset val="238"/>
          </rPr>
          <t xml:space="preserve">Zde můžete uvést další důležité informace nad rámec vyplňovaných údajů. </t>
        </r>
      </text>
    </comment>
    <comment ref="A71" authorId="0" shapeId="0" xr:uid="{00000000-0006-0000-02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2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200-00002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200-00002D000000}">
      <text>
        <r>
          <rPr>
            <sz val="8"/>
            <color indexed="81"/>
            <rFont val="Tahoma"/>
            <family val="2"/>
            <charset val="238"/>
          </rPr>
          <t xml:space="preserve">Zde můžete uvést další důležité informace nad rámec vyplňovaných údajů. </t>
        </r>
      </text>
    </comment>
    <comment ref="A77" authorId="0" shapeId="0" xr:uid="{00000000-0006-0000-0200-00002E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8" authorId="0" shapeId="0" xr:uid="{00000000-0006-0000-0200-00002F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9" authorId="0" shapeId="0" xr:uid="{00000000-0006-0000-0200-000030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2" authorId="0" shapeId="0" xr:uid="{00000000-0006-0000-0200-000031000000}">
      <text>
        <r>
          <rPr>
            <sz val="8"/>
            <color indexed="81"/>
            <rFont val="Tahoma"/>
            <family val="2"/>
            <charset val="238"/>
          </rPr>
          <t xml:space="preserve">Zde můžete uvést další důležité informace nad rámec vyplňovaných údajů.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300-000001000000}">
      <text>
        <r>
          <rPr>
            <sz val="8"/>
            <color indexed="81"/>
            <rFont val="Tahoma"/>
            <family val="2"/>
            <charset val="238"/>
          </rPr>
          <t>Vyplňte, pokud jste členem uvedených orgánů.</t>
        </r>
      </text>
    </comment>
    <comment ref="A11" authorId="0" shapeId="0" xr:uid="{00000000-0006-0000-03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3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3" authorId="0" shapeId="0" xr:uid="{00000000-0006-0000-0300-000004000000}">
      <text>
        <r>
          <rPr>
            <sz val="8"/>
            <color indexed="81"/>
            <rFont val="Tahoma"/>
            <family val="2"/>
            <charset val="238"/>
          </rPr>
          <t>Uveďte příslušný orgán z nabídky; jde-li o jiný, než uvedený orgán, vyberte možnost "jiné" a konkretizujte jej v poznámce.</t>
        </r>
      </text>
    </comment>
    <comment ref="A14" authorId="0" shapeId="0" xr:uid="{00000000-0006-0000-03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7" authorId="0" shapeId="0" xr:uid="{00000000-0006-0000-0300-000006000000}">
      <text>
        <r>
          <rPr>
            <sz val="8"/>
            <color indexed="81"/>
            <rFont val="Tahoma"/>
            <family val="2"/>
            <charset val="238"/>
          </rPr>
          <t>Zde můžete uvést další důležité informace nad rámec vyplňovaných údajů.</t>
        </r>
      </text>
    </comment>
    <comment ref="A18" authorId="0" shapeId="0" xr:uid="{00000000-0006-0000-03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9" authorId="0" shapeId="0" xr:uid="{00000000-0006-0000-03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0" authorId="0" shapeId="0" xr:uid="{00000000-0006-0000-0300-000009000000}">
      <text>
        <r>
          <rPr>
            <sz val="8"/>
            <color indexed="81"/>
            <rFont val="Tahoma"/>
            <family val="2"/>
            <charset val="238"/>
          </rPr>
          <t>Uveďte příslušný orgán z nabídky; jde-li o jiný, než uvedený orgán, vyberte možnost "jiné" a konkretizujte jej v poznámce.</t>
        </r>
      </text>
    </comment>
    <comment ref="A21" authorId="0" shapeId="0" xr:uid="{00000000-0006-0000-03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4" authorId="0" shapeId="0" xr:uid="{00000000-0006-0000-0300-00000B000000}">
      <text>
        <r>
          <rPr>
            <sz val="8"/>
            <color indexed="81"/>
            <rFont val="Tahoma"/>
            <family val="2"/>
            <charset val="238"/>
          </rPr>
          <t>Zde můžete uvést další důležité informace nad rámec vyplňovaných údajů.</t>
        </r>
      </text>
    </comment>
    <comment ref="A25" authorId="0" shapeId="0" xr:uid="{00000000-0006-0000-03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6" authorId="0" shapeId="0" xr:uid="{00000000-0006-0000-03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7" authorId="0" shapeId="0" xr:uid="{00000000-0006-0000-0300-00000E000000}">
      <text>
        <r>
          <rPr>
            <sz val="8"/>
            <color indexed="81"/>
            <rFont val="Tahoma"/>
            <family val="2"/>
            <charset val="238"/>
          </rPr>
          <t>Uveďte příslušný orgán z nabídky; jde-li o jiný, než uvedený orgán, vyberte možnost "jiné" a konkretizujte jej v poznámce.</t>
        </r>
      </text>
    </comment>
    <comment ref="A28" authorId="0" shapeId="0" xr:uid="{00000000-0006-0000-03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1" authorId="0" shapeId="0" xr:uid="{00000000-0006-0000-0300-000010000000}">
      <text>
        <r>
          <rPr>
            <sz val="8"/>
            <color indexed="81"/>
            <rFont val="Tahoma"/>
            <family val="2"/>
            <charset val="238"/>
          </rPr>
          <t>Zde můžete uvést další důležité informace nad rámec vyplňovaných údajů.</t>
        </r>
      </text>
    </comment>
    <comment ref="A32" authorId="0" shapeId="0" xr:uid="{00000000-0006-0000-03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3" authorId="0" shapeId="0" xr:uid="{00000000-0006-0000-03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300-000013000000}">
      <text>
        <r>
          <rPr>
            <sz val="8"/>
            <color indexed="81"/>
            <rFont val="Tahoma"/>
            <family val="2"/>
            <charset val="238"/>
          </rPr>
          <t>Uveďte příslušný orgán z nabídky; jde-li o jiný, než uvedený orgán, vyberte možnost "jiné" a konkretizujte jej v poznámce.</t>
        </r>
      </text>
    </comment>
    <comment ref="A35" authorId="0" shapeId="0" xr:uid="{00000000-0006-0000-03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8" authorId="0" shapeId="0" xr:uid="{00000000-0006-0000-0300-000015000000}">
      <text>
        <r>
          <rPr>
            <sz val="8"/>
            <color indexed="81"/>
            <rFont val="Tahoma"/>
            <family val="2"/>
            <charset val="238"/>
          </rPr>
          <t>Zde můžete uvést další důležité informace nad rámec vyplňovaných údajů.</t>
        </r>
      </text>
    </comment>
    <comment ref="A39" authorId="0" shapeId="0" xr:uid="{00000000-0006-0000-03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0" authorId="0" shapeId="0" xr:uid="{00000000-0006-0000-03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1" authorId="0" shapeId="0" xr:uid="{00000000-0006-0000-0300-000018000000}">
      <text>
        <r>
          <rPr>
            <sz val="8"/>
            <color indexed="81"/>
            <rFont val="Tahoma"/>
            <family val="2"/>
            <charset val="238"/>
          </rPr>
          <t>Uveďte příslušný orgán z nabídky; jde-li o jiný, než uvedený orgán, vyberte možnost "jiné" a konkretizujte jej v poznámce.</t>
        </r>
      </text>
    </comment>
    <comment ref="A42" authorId="0" shapeId="0" xr:uid="{00000000-0006-0000-03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5" authorId="0" shapeId="0" xr:uid="{00000000-0006-0000-0300-00001A000000}">
      <text>
        <r>
          <rPr>
            <sz val="8"/>
            <color indexed="81"/>
            <rFont val="Tahoma"/>
            <family val="2"/>
            <charset val="238"/>
          </rPr>
          <t>Zde můžete uvést další důležité informace nad rámec vyplňovaných údajů.</t>
        </r>
      </text>
    </comment>
    <comment ref="A46" authorId="0" shapeId="0" xr:uid="{00000000-0006-0000-03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7" authorId="0" shapeId="0" xr:uid="{00000000-0006-0000-03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8" authorId="0" shapeId="0" xr:uid="{00000000-0006-0000-0300-00001D000000}">
      <text>
        <r>
          <rPr>
            <sz val="8"/>
            <color indexed="81"/>
            <rFont val="Tahoma"/>
            <family val="2"/>
            <charset val="238"/>
          </rPr>
          <t>Uveďte příslušný orgán z nabídky; jde-li o jiný, než uvedený orgán, vyberte možnost "jiné" a konkretizujte jej v poznámce.</t>
        </r>
      </text>
    </comment>
    <comment ref="A49" authorId="0" shapeId="0" xr:uid="{00000000-0006-0000-03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2" authorId="0" shapeId="0" xr:uid="{00000000-0006-0000-0300-00001F000000}">
      <text>
        <r>
          <rPr>
            <sz val="8"/>
            <color indexed="81"/>
            <rFont val="Tahoma"/>
            <family val="2"/>
            <charset val="238"/>
          </rPr>
          <t>Zde můžete uvést další důležité informace nad rámec vyplňovaných údajů.</t>
        </r>
      </text>
    </comment>
    <comment ref="A53" authorId="0" shapeId="0" xr:uid="{00000000-0006-0000-03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4" authorId="0" shapeId="0" xr:uid="{00000000-0006-0000-03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5" authorId="0" shapeId="0" xr:uid="{00000000-0006-0000-0300-000022000000}">
      <text>
        <r>
          <rPr>
            <sz val="8"/>
            <color indexed="81"/>
            <rFont val="Tahoma"/>
            <family val="2"/>
            <charset val="238"/>
          </rPr>
          <t>Uveďte příslušný orgán z nabídky; jde-li o jiný, než uvedený orgán, vyberte možnost "jiné" a konkretizujte jej v poznámce.</t>
        </r>
      </text>
    </comment>
    <comment ref="A56" authorId="0" shapeId="0" xr:uid="{00000000-0006-0000-03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9" authorId="0" shapeId="0" xr:uid="{00000000-0006-0000-0300-000024000000}">
      <text>
        <r>
          <rPr>
            <sz val="8"/>
            <color indexed="81"/>
            <rFont val="Tahoma"/>
            <family val="2"/>
            <charset val="238"/>
          </rPr>
          <t>Zde můžete uvést další důležité informace nad rámec vyplňovaných údajů.</t>
        </r>
      </text>
    </comment>
    <comment ref="A60" authorId="0" shapeId="0" xr:uid="{00000000-0006-0000-03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3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300-000027000000}">
      <text>
        <r>
          <rPr>
            <sz val="8"/>
            <color indexed="81"/>
            <rFont val="Tahoma"/>
            <family val="2"/>
            <charset val="238"/>
          </rPr>
          <t>Uveďte příslušný orgán z nabídky; jde-li o jiný, než uvedený orgán, vyberte možnost "jiné" a konkretizujte jej v poznámce.</t>
        </r>
      </text>
    </comment>
    <comment ref="A63" authorId="0" shapeId="0" xr:uid="{00000000-0006-0000-03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300-000029000000}">
      <text>
        <r>
          <rPr>
            <sz val="8"/>
            <color indexed="81"/>
            <rFont val="Tahoma"/>
            <family val="2"/>
            <charset val="238"/>
          </rPr>
          <t>Zde můžete uvést další důležité informace nad rámec vyplňovaných údajů.</t>
        </r>
      </text>
    </comment>
    <comment ref="A67" authorId="0" shapeId="0" xr:uid="{00000000-0006-0000-0300-00002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300-00002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9" authorId="0" shapeId="0" xr:uid="{00000000-0006-0000-0300-00002C000000}">
      <text>
        <r>
          <rPr>
            <sz val="8"/>
            <color indexed="81"/>
            <rFont val="Tahoma"/>
            <family val="2"/>
            <charset val="238"/>
          </rPr>
          <t>Uveďte příslušný orgán z nabídky; jde-li o jiný, než uvedený orgán, vyberte možnost "jiné" a konkretizujte jej v poznámce.</t>
        </r>
      </text>
    </comment>
    <comment ref="A70" authorId="0" shapeId="0" xr:uid="{00000000-0006-0000-0300-00002D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3" authorId="0" shapeId="0" xr:uid="{00000000-0006-0000-0300-00002E000000}">
      <text>
        <r>
          <rPr>
            <sz val="8"/>
            <color indexed="81"/>
            <rFont val="Tahoma"/>
            <family val="2"/>
            <charset val="238"/>
          </rPr>
          <t>Zde můžete uvést další důležité informace nad rámec vyplňovaných údajů.</t>
        </r>
      </text>
    </comment>
    <comment ref="A74" authorId="0" shapeId="0" xr:uid="{00000000-0006-0000-0300-00002F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5" authorId="0" shapeId="0" xr:uid="{00000000-0006-0000-0300-000030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6" authorId="0" shapeId="0" xr:uid="{00000000-0006-0000-0300-000031000000}">
      <text>
        <r>
          <rPr>
            <sz val="8"/>
            <color indexed="81"/>
            <rFont val="Tahoma"/>
            <family val="2"/>
            <charset val="238"/>
          </rPr>
          <t>Uveďte příslušný orgán z nabídky; jde-li o jiný, než uvedený orgán, vyberte možnost "jiné" a konkretizujte jej v poznámce.</t>
        </r>
      </text>
    </comment>
    <comment ref="A77" authorId="0" shapeId="0" xr:uid="{00000000-0006-0000-0300-000032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80" authorId="0" shapeId="0" xr:uid="{00000000-0006-0000-0300-000033000000}">
      <text>
        <r>
          <rPr>
            <sz val="8"/>
            <color indexed="81"/>
            <rFont val="Tahoma"/>
            <family val="2"/>
            <charset val="238"/>
          </rPr>
          <t>Zde můžete uvést další důležité informace nad rámec vyplňovaných údajů.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400-000001000000}">
      <text>
        <r>
          <rPr>
            <sz val="8"/>
            <color indexed="81"/>
            <rFont val="Tahoma"/>
            <family val="2"/>
            <charset val="238"/>
          </rPr>
          <t>Za provozovatele rozhlasového a televizního vysílání se považuje právnická nebo fyzická osoba, která sestavuje program, včetně služeb přímo souvisejicích s programem, určuje způsob organizace rozhlasového a televizního vysílání a má za toto vysílání redakční odpovědnost, a pod zvukovým nebo obrazovým označením, jež program a služby přímo související s programem nezaměnitelně identifikuje, tento program a služby přímo související s programem prvotně šíří nebo prostřednictvím třetích osob nechává šířit. Vydáváním periodického tisku se rozumí činnost vydavatele (fyzické nebo právnické osoby), při které na svůj účet a na svou odpovědnost zajišťuje jeho obsah, vydání a veřejné šíření.</t>
        </r>
      </text>
    </comment>
    <comment ref="A11" authorId="0" shapeId="0" xr:uid="{00000000-0006-0000-0400-000002000000}">
      <text>
        <r>
          <rPr>
            <sz val="8"/>
            <color indexed="81"/>
            <rFont val="Tahoma"/>
            <family val="2"/>
            <charset val="238"/>
          </rPr>
          <t>Zvolte předmět z nabízených možností: provozování rozhlasového vysílání, provozování televizního vysílání, vydávání periodického tisku.</t>
        </r>
      </text>
    </comment>
    <comment ref="A12" authorId="0" shapeId="0" xr:uid="{00000000-0006-0000-0400-000003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13" authorId="0" shapeId="0" xr:uid="{00000000-0006-0000-0400-000004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16" authorId="0" shapeId="0" xr:uid="{00000000-0006-0000-0400-00000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7" authorId="0" shapeId="0" xr:uid="{00000000-0006-0000-0400-00000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8" authorId="0" shapeId="0" xr:uid="{00000000-0006-0000-0400-000007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1" authorId="0" shapeId="0" xr:uid="{00000000-0006-0000-0400-000008000000}">
      <text>
        <r>
          <rPr>
            <sz val="8"/>
            <color indexed="81"/>
            <rFont val="Tahoma"/>
            <family val="2"/>
            <charset val="238"/>
          </rPr>
          <t>Zde můžete uvést další důležité informace nad rámec vyplňovaných údajů.</t>
        </r>
      </text>
    </comment>
    <comment ref="A22" authorId="0" shapeId="0" xr:uid="{00000000-0006-0000-0400-000009000000}">
      <text>
        <r>
          <rPr>
            <sz val="8"/>
            <color indexed="81"/>
            <rFont val="Tahoma"/>
            <family val="2"/>
            <charset val="238"/>
          </rPr>
          <t>Zvolte předmět z nabízených možností: provozování rozhlasového vysílání, provozování televizního vysílání, vydávání periodického tisku.</t>
        </r>
      </text>
    </comment>
    <comment ref="A23" authorId="0" shapeId="0" xr:uid="{00000000-0006-0000-0400-00000A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24" authorId="0" shapeId="0" xr:uid="{00000000-0006-0000-0400-00000B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27" authorId="0" shapeId="0" xr:uid="{00000000-0006-0000-04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4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9" authorId="0" shapeId="0" xr:uid="{00000000-0006-0000-0400-00000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2" authorId="0" shapeId="0" xr:uid="{00000000-0006-0000-0400-00000F000000}">
      <text>
        <r>
          <rPr>
            <sz val="8"/>
            <color indexed="81"/>
            <rFont val="Tahoma"/>
            <family val="2"/>
            <charset val="238"/>
          </rPr>
          <t>Zde můžete uvést další důležité informace nad rámec vyplňovaných údajů.</t>
        </r>
      </text>
    </comment>
    <comment ref="A33" authorId="0" shapeId="0" xr:uid="{00000000-0006-0000-0400-000010000000}">
      <text>
        <r>
          <rPr>
            <sz val="8"/>
            <color indexed="81"/>
            <rFont val="Tahoma"/>
            <family val="2"/>
            <charset val="238"/>
          </rPr>
          <t>Zvolte předmět z nabízených možností: provozování rozhlasového vysílání, provozování televizního vysílání, vydávání periodického tisku.</t>
        </r>
      </text>
    </comment>
    <comment ref="A34" authorId="0" shapeId="0" xr:uid="{00000000-0006-0000-0400-000011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35" authorId="0" shapeId="0" xr:uid="{00000000-0006-0000-0400-000012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38" authorId="0" shapeId="0" xr:uid="{00000000-0006-0000-0400-000013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9" authorId="0" shapeId="0" xr:uid="{00000000-0006-0000-0400-00001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0" authorId="0" shapeId="0" xr:uid="{00000000-0006-0000-0400-00001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3" authorId="0" shapeId="0" xr:uid="{00000000-0006-0000-0400-000016000000}">
      <text>
        <r>
          <rPr>
            <sz val="8"/>
            <color indexed="81"/>
            <rFont val="Tahoma"/>
            <family val="2"/>
            <charset val="238"/>
          </rPr>
          <t>Zde můžete uvést další důležité informace nad rámec vyplňovaných údajů.</t>
        </r>
      </text>
    </comment>
    <comment ref="A44" authorId="0" shapeId="0" xr:uid="{00000000-0006-0000-0400-000017000000}">
      <text>
        <r>
          <rPr>
            <sz val="8"/>
            <color indexed="81"/>
            <rFont val="Tahoma"/>
            <family val="2"/>
            <charset val="238"/>
          </rPr>
          <t>Zvolte předmět z nabízených možností: provozování rozhlasového vysílání, provozování televizního vysílání, vydávání periodického tisku.</t>
        </r>
      </text>
    </comment>
    <comment ref="A45" authorId="0" shapeId="0" xr:uid="{00000000-0006-0000-0400-000018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46" authorId="0" shapeId="0" xr:uid="{00000000-0006-0000-0400-000019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49" authorId="0" shapeId="0" xr:uid="{00000000-0006-0000-0400-00001A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0" authorId="0" shapeId="0" xr:uid="{00000000-0006-0000-0400-00001B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1" authorId="0" shapeId="0" xr:uid="{00000000-0006-0000-0400-00001C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4" authorId="0" shapeId="0" xr:uid="{00000000-0006-0000-0400-00001D000000}">
      <text>
        <r>
          <rPr>
            <sz val="8"/>
            <color indexed="81"/>
            <rFont val="Tahoma"/>
            <family val="2"/>
            <charset val="238"/>
          </rPr>
          <t>Zde můžete uvést další důležité informace nad rámec vyplňovaných údajů.</t>
        </r>
      </text>
    </comment>
    <comment ref="A55" authorId="0" shapeId="0" xr:uid="{00000000-0006-0000-0400-00001E000000}">
      <text>
        <r>
          <rPr>
            <sz val="8"/>
            <color indexed="81"/>
            <rFont val="Tahoma"/>
            <family val="2"/>
            <charset val="238"/>
          </rPr>
          <t>Zvolte předmět z nabízených možností: provozování rozhlasového vysílání, provozování televizního vysílání, vydávání periodického tisku.</t>
        </r>
      </text>
    </comment>
    <comment ref="A56" authorId="0" shapeId="0" xr:uid="{00000000-0006-0000-0400-00001F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57" authorId="0" shapeId="0" xr:uid="{00000000-0006-0000-0400-000020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60" authorId="0" shapeId="0" xr:uid="{00000000-0006-0000-0400-00002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1" authorId="0" shapeId="0" xr:uid="{00000000-0006-0000-0400-00002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4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5" authorId="0" shapeId="0" xr:uid="{00000000-0006-0000-0400-000024000000}">
      <text>
        <r>
          <rPr>
            <sz val="8"/>
            <color indexed="81"/>
            <rFont val="Tahoma"/>
            <family val="2"/>
            <charset val="238"/>
          </rPr>
          <t>Zde můžete uvést další důležité informace nad rámec vyplňovaných údajů.</t>
        </r>
      </text>
    </comment>
    <comment ref="A66" authorId="0" shapeId="0" xr:uid="{00000000-0006-0000-0400-000025000000}">
      <text>
        <r>
          <rPr>
            <sz val="8"/>
            <color indexed="81"/>
            <rFont val="Tahoma"/>
            <family val="2"/>
            <charset val="238"/>
          </rPr>
          <t>Zvolte předmět z nabízených možností: provozování rozhlasového vysílání, provozování televizního vysílání, vydávání periodického tisku.</t>
        </r>
      </text>
    </comment>
    <comment ref="A67" authorId="0" shapeId="0" xr:uid="{00000000-0006-0000-0400-000026000000}">
      <text>
        <r>
          <rPr>
            <sz val="8"/>
            <color indexed="81"/>
            <rFont val="Tahoma"/>
            <family val="2"/>
            <charset val="238"/>
          </rPr>
          <t>Vyberte z nabízených možností způsob: jako společník, člen nebo ovládající osoba právnické osoby, která je provozovatelem rozhlasového nebo televizního vysílání nebo vydavatelem periodického tisku; samostatně.</t>
        </r>
      </text>
    </comment>
    <comment ref="A68" authorId="0" shapeId="0" xr:uid="{00000000-0006-0000-0400-000027000000}">
      <text>
        <r>
          <rPr>
            <sz val="8"/>
            <color indexed="81"/>
            <rFont val="Tahoma"/>
            <family val="2"/>
            <charset val="238"/>
          </rPr>
          <t>Uveďte název televizní či rozhlasové stanice, kde probíhá provozování pořadů a dalších částí vysílání uspořádáných v rámci programu, nebo název vydávaného periodika.</t>
        </r>
        <r>
          <rPr>
            <sz val="9"/>
            <color indexed="81"/>
            <rFont val="Tahoma"/>
            <family val="2"/>
            <charset val="238"/>
          </rPr>
          <t xml:space="preserve">
</t>
        </r>
      </text>
    </comment>
    <comment ref="A71" authorId="0" shapeId="0" xr:uid="{00000000-0006-0000-0400-000028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72" authorId="0" shapeId="0" xr:uid="{00000000-0006-0000-0400-00002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3" authorId="0" shapeId="0" xr:uid="{00000000-0006-0000-0400-00002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6" authorId="0" shapeId="0" xr:uid="{00000000-0006-0000-0400-00002B000000}">
      <text>
        <r>
          <rPr>
            <sz val="8"/>
            <color indexed="81"/>
            <rFont val="Tahoma"/>
            <family val="2"/>
            <charset val="238"/>
          </rPr>
          <t>Zde můžete uvést další důležité informace nad rámec vyplňovaných údajů.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500-000001000000}">
      <text>
        <r>
          <rPr>
            <sz val="8"/>
            <color indexed="81"/>
            <rFont val="Tahoma"/>
            <family val="2"/>
            <charset val="238"/>
          </rPr>
          <t>Vyplňte, pokud vedle funkce veřejného funkcionáře vykonáváte ještě některou z uvedených činností.</t>
        </r>
      </text>
    </comment>
    <comment ref="A12" authorId="0" shapeId="0" xr:uid="{00000000-0006-0000-0500-000002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14" authorId="0" shapeId="0" xr:uid="{00000000-0006-0000-0500-000003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15" authorId="0" shapeId="0" xr:uid="{00000000-0006-0000-0500-000004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6" authorId="0" shapeId="0" xr:uid="{00000000-0006-0000-0500-000005000000}">
      <text>
        <r>
          <rPr>
            <sz val="8"/>
            <color indexed="81"/>
            <rFont val="Tahoma"/>
            <family val="2"/>
            <charset val="238"/>
          </rPr>
          <t>Uveďte dle zápisu v živnostenském, obchodním či jiném veřejném rejstříku.</t>
        </r>
      </text>
    </comment>
    <comment ref="A19" authorId="0" shapeId="0" xr:uid="{00000000-0006-0000-0500-000006000000}">
      <text>
        <r>
          <rPr>
            <sz val="8"/>
            <color indexed="81"/>
            <rFont val="Tahoma"/>
            <family val="2"/>
            <charset val="238"/>
          </rPr>
          <t>Zde můžete uvést další důležité informace nad rámec vyplňovaných údajů.</t>
        </r>
      </text>
    </comment>
    <comment ref="A21" authorId="0" shapeId="0" xr:uid="{00000000-0006-0000-0500-000007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23" authorId="0" shapeId="0" xr:uid="{00000000-0006-0000-0500-000008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24" authorId="0" shapeId="0" xr:uid="{00000000-0006-0000-0500-000009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5" authorId="0" shapeId="0" xr:uid="{00000000-0006-0000-0500-00000A000000}">
      <text>
        <r>
          <rPr>
            <sz val="8"/>
            <color indexed="81"/>
            <rFont val="Tahoma"/>
            <family val="2"/>
            <charset val="238"/>
          </rPr>
          <t>Uveďte dle zápisu v živnostenském, obchodním či jiném veřejném rejstříku.</t>
        </r>
      </text>
    </comment>
    <comment ref="A28" authorId="0" shapeId="0" xr:uid="{00000000-0006-0000-0500-00000B000000}">
      <text>
        <r>
          <rPr>
            <sz val="8"/>
            <color indexed="81"/>
            <rFont val="Tahoma"/>
            <family val="2"/>
            <charset val="238"/>
          </rPr>
          <t>Zde můžete uvést další důležité informace nad rámec vyplňovaných údajů.</t>
        </r>
      </text>
    </comment>
    <comment ref="A30" authorId="0" shapeId="0" xr:uid="{00000000-0006-0000-0500-00000C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32" authorId="0" shapeId="0" xr:uid="{00000000-0006-0000-0500-00000D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33" authorId="0" shapeId="0" xr:uid="{00000000-0006-0000-0500-00000E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4" authorId="0" shapeId="0" xr:uid="{00000000-0006-0000-0500-00000F000000}">
      <text>
        <r>
          <rPr>
            <sz val="8"/>
            <color indexed="81"/>
            <rFont val="Tahoma"/>
            <family val="2"/>
            <charset val="238"/>
          </rPr>
          <t>Uveďte dle zápisu v živnostenském, obchodním či jiném veřejném rejstříku.</t>
        </r>
      </text>
    </comment>
    <comment ref="A37" authorId="0" shapeId="0" xr:uid="{00000000-0006-0000-0500-000010000000}">
      <text>
        <r>
          <rPr>
            <sz val="8"/>
            <color indexed="81"/>
            <rFont val="Tahoma"/>
            <family val="2"/>
            <charset val="238"/>
          </rPr>
          <t>Zde můžete uvést další důležité informace nad rámec vyplňovaných údajů.</t>
        </r>
      </text>
    </comment>
    <comment ref="A39" authorId="0" shapeId="0" xr:uid="{00000000-0006-0000-0500-000011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41" authorId="0" shapeId="0" xr:uid="{00000000-0006-0000-0500-000012000000}">
      <text>
        <r>
          <rPr>
            <sz val="8"/>
            <color indexed="81"/>
            <rFont val="Tahoma"/>
            <family val="2"/>
            <charset val="238"/>
          </rPr>
          <t>Uveďte jméno nebo název zaměstnavatele, který je podnikající fyzickou osobou, právnickou osobou nebo organizační složkou státu, která má IČO.</t>
        </r>
        <r>
          <rPr>
            <sz val="9"/>
            <color indexed="81"/>
            <rFont val="Tahoma"/>
            <family val="2"/>
            <charset val="238"/>
          </rPr>
          <t xml:space="preserve">
</t>
        </r>
      </text>
    </comment>
    <comment ref="A42" authorId="0" shapeId="0" xr:uid="{00000000-0006-0000-0500-00001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3" authorId="0" shapeId="0" xr:uid="{00000000-0006-0000-0500-000014000000}">
      <text>
        <r>
          <rPr>
            <sz val="8"/>
            <color indexed="81"/>
            <rFont val="Tahoma"/>
            <family val="2"/>
            <charset val="238"/>
          </rPr>
          <t>Uveďte dle zápisu v živnostenském, obchodním či jiném veřejném rejstříku.</t>
        </r>
      </text>
    </comment>
    <comment ref="A46" authorId="0" shapeId="0" xr:uid="{00000000-0006-0000-0500-000015000000}">
      <text>
        <r>
          <rPr>
            <sz val="8"/>
            <color indexed="81"/>
            <rFont val="Tahoma"/>
            <family val="2"/>
            <charset val="238"/>
          </rPr>
          <t>Zde můžete uvést další důležité informace nad rámec vyplňovaných údajů.</t>
        </r>
      </text>
    </comment>
    <comment ref="A48" authorId="0" shapeId="0" xr:uid="{00000000-0006-0000-0500-000016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50" authorId="0" shapeId="0" xr:uid="{00000000-0006-0000-0500-000017000000}">
      <text>
        <r>
          <rPr>
            <sz val="8"/>
            <color indexed="81"/>
            <rFont val="Tahoma"/>
            <family val="2"/>
            <charset val="238"/>
          </rPr>
          <t>Uveďte jméno a příjmení zaměstnavatele, který je nepodnikající fyzickou osobou, jež nemá IČO.</t>
        </r>
      </text>
    </comment>
    <comment ref="A51" authorId="0" shapeId="0" xr:uid="{00000000-0006-0000-0500-000018000000}">
      <text>
        <r>
          <rPr>
            <sz val="8"/>
            <color indexed="81"/>
            <rFont val="Tahoma"/>
            <family val="2"/>
            <charset val="238"/>
          </rPr>
          <t>Zde můžete uvést další důležité informace nad rámec vyplňovaných údajů.</t>
        </r>
      </text>
    </comment>
    <comment ref="A53" authorId="0" shapeId="0" xr:uid="{00000000-0006-0000-0500-000019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55" authorId="0" shapeId="0" xr:uid="{00000000-0006-0000-0500-00001A000000}">
      <text>
        <r>
          <rPr>
            <sz val="8"/>
            <color indexed="81"/>
            <rFont val="Tahoma"/>
            <family val="2"/>
            <charset val="238"/>
          </rPr>
          <t>Uveďte jméno a příjmení zaměstnavatele, který je nepodnikající fyzickou osobou, jež nemá IČO.</t>
        </r>
      </text>
    </comment>
    <comment ref="A56" authorId="0" shapeId="0" xr:uid="{00000000-0006-0000-0500-00001B000000}">
      <text>
        <r>
          <rPr>
            <sz val="8"/>
            <color indexed="81"/>
            <rFont val="Tahoma"/>
            <family val="2"/>
            <charset val="238"/>
          </rPr>
          <t>Zde můžete uvést další důležité informace nad rámec vyplňovaných údajů.</t>
        </r>
      </text>
    </comment>
    <comment ref="A58" authorId="0" shapeId="0" xr:uid="{00000000-0006-0000-0500-00001C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60" authorId="0" shapeId="0" xr:uid="{00000000-0006-0000-0500-00001D000000}">
      <text>
        <r>
          <rPr>
            <sz val="8"/>
            <color indexed="81"/>
            <rFont val="Tahoma"/>
            <family val="2"/>
            <charset val="238"/>
          </rPr>
          <t>Uveďte jméno a příjmení zaměstnavatele, který je nepodnikající fyzickou osobou, jež nemá IČO.</t>
        </r>
      </text>
    </comment>
    <comment ref="A61" authorId="0" shapeId="0" xr:uid="{00000000-0006-0000-0500-00001E000000}">
      <text>
        <r>
          <rPr>
            <sz val="8"/>
            <color indexed="81"/>
            <rFont val="Tahoma"/>
            <family val="2"/>
            <charset val="238"/>
          </rPr>
          <t>Zde můžete uvést další důležité informace nad rámec vyplňovaných údajů.</t>
        </r>
      </text>
    </comment>
    <comment ref="A63" authorId="0" shapeId="0" xr:uid="{00000000-0006-0000-0500-00001F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65" authorId="0" shapeId="0" xr:uid="{00000000-0006-0000-0500-000020000000}">
      <text>
        <r>
          <rPr>
            <sz val="8"/>
            <color indexed="81"/>
            <rFont val="Tahoma"/>
            <family val="2"/>
            <charset val="238"/>
          </rPr>
          <t>Uveďte jméno a příjmení zaměstnavatele, který je nepodnikající fyzickou osobou, jež nemá IČO.</t>
        </r>
      </text>
    </comment>
    <comment ref="A66" authorId="0" shapeId="0" xr:uid="{00000000-0006-0000-0500-000021000000}">
      <text>
        <r>
          <rPr>
            <sz val="8"/>
            <color indexed="81"/>
            <rFont val="Tahoma"/>
            <family val="2"/>
            <charset val="238"/>
          </rPr>
          <t>Zde můžete uvést další důležité informace nad rámec vyplňovaných údajů.</t>
        </r>
      </text>
    </comment>
    <comment ref="A68" authorId="0" shapeId="0" xr:uid="{00000000-0006-0000-0500-000022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70" authorId="0" shapeId="0" xr:uid="{00000000-0006-0000-0500-000023000000}">
      <text>
        <r>
          <rPr>
            <sz val="8"/>
            <color indexed="81"/>
            <rFont val="Tahoma"/>
            <family val="2"/>
            <charset val="238"/>
          </rPr>
          <t>Uveďte jméno a příjmení zaměstnavatele, který je nepodnikající fyzickou osobou, jež nemá IČO.</t>
        </r>
      </text>
    </comment>
    <comment ref="A71" authorId="0" shapeId="0" xr:uid="{00000000-0006-0000-0500-000024000000}">
      <text>
        <r>
          <rPr>
            <sz val="8"/>
            <color indexed="81"/>
            <rFont val="Tahoma"/>
            <family val="2"/>
            <charset val="238"/>
          </rPr>
          <t>Zde můžete uvést další důležité informace nad rámec vyplňovaných údajů.</t>
        </r>
      </text>
    </comment>
    <comment ref="A73" authorId="0" shapeId="0" xr:uid="{00000000-0006-0000-0500-000025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75" authorId="0" shapeId="0" xr:uid="{00000000-0006-0000-0500-000026000000}">
      <text>
        <r>
          <rPr>
            <sz val="8"/>
            <color indexed="81"/>
            <rFont val="Tahoma"/>
            <family val="2"/>
            <charset val="238"/>
          </rPr>
          <t>Uveďte jméno a příjmení zaměstnavatele, který je nepodnikající fyzickou osobou, jež nemá IČO.</t>
        </r>
      </text>
    </comment>
    <comment ref="A76" authorId="0" shapeId="0" xr:uid="{00000000-0006-0000-0500-000027000000}">
      <text>
        <r>
          <rPr>
            <sz val="8"/>
            <color indexed="81"/>
            <rFont val="Tahoma"/>
            <family val="2"/>
            <charset val="238"/>
          </rPr>
          <t>Zde můžete uvést další důležité informace nad rámec vyplňovaných údajů.</t>
        </r>
      </text>
    </comment>
    <comment ref="A78" authorId="0" shapeId="0" xr:uid="{00000000-0006-0000-0500-000028000000}">
      <text>
        <r>
          <rPr>
            <sz val="8"/>
            <color indexed="81"/>
            <rFont val="Tahoma"/>
            <family val="2"/>
            <charset val="238"/>
          </rPr>
          <t>Uveďte činnosti z nabídky. Pracovněprávním vztahem se rozumí pracovní poměr a právní vztahy založené dohodami o pracích konaných mimo pracovní poměr (dohoda o provedení činnosti a dohoda o provedení práce). Obdobným vztahem se rozumí vztah členů družstev, je-li podmínkou podle stanov družstva rovněž pracovní vztah. Služebním poměrem se rozumí služební vztah dle zákona o státní službě, o služebním poměru příslušníků bezpečnostních sborů a o vojácích z povolání.</t>
        </r>
      </text>
    </comment>
    <comment ref="A80" authorId="0" shapeId="0" xr:uid="{00000000-0006-0000-0500-000029000000}">
      <text>
        <r>
          <rPr>
            <sz val="8"/>
            <color indexed="81"/>
            <rFont val="Tahoma"/>
            <family val="2"/>
            <charset val="238"/>
          </rPr>
          <t>Uveďte jméno a příjmení zaměstnavatele, který je nepodnikající fyzickou osobou, jež nemá IČO.</t>
        </r>
      </text>
    </comment>
    <comment ref="A81" authorId="0" shapeId="0" xr:uid="{00000000-0006-0000-0500-00002A000000}">
      <text>
        <r>
          <rPr>
            <sz val="8"/>
            <color indexed="81"/>
            <rFont val="Tahoma"/>
            <family val="2"/>
            <charset val="238"/>
          </rPr>
          <t>Zde můžete uvést další důležité informace nad rámec vyplňovaných údajů.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 Hanušová</author>
    <author>Kraval Jiří</author>
  </authors>
  <commentList>
    <comment ref="A9" authorId="0" shapeId="0" xr:uid="{00000000-0006-0000-0600-000001000000}">
      <text>
        <r>
          <rPr>
            <sz val="8"/>
            <color indexed="81"/>
            <rFont val="Tahoma"/>
            <family val="2"/>
            <charset val="238"/>
          </rPr>
          <t>Mezi věci nemovité patří pozemky včetně staveb na nich zřízených a věcná práva k nim (např. věcná břemena, zástavní právo, předkupní právo), podzemní stavby se samostatným účelovým určením (např. vinný sklípek, podzemní bunkr), drobné stavby, které nejsou evidovány v katastru nemovitostí (např. kůlna), práva, která za nemovité věci prohlásí zákon (např. právo stavby), věc, o které právní předpis stanoví, že není součástí pozemku, a nelze ji přenést z místa bez narušení její podstaty (tzv. dočasné stavby), bytová jednotka, nebytový prostor jako prostorově oddělená část domu nesloužící k bydlení, soubor bytů nebo nebytových prostorů, stavba spojená se zemí pevným základem.</t>
        </r>
      </text>
    </comment>
    <comment ref="A12" authorId="0" shapeId="0" xr:uid="{00000000-0006-0000-0600-000002000000}">
      <text>
        <r>
          <rPr>
            <sz val="8"/>
            <color indexed="81"/>
            <rFont val="Tahoma"/>
            <family val="2"/>
            <charset val="238"/>
          </rPr>
          <t>Uveďte dle údajů zapsaných na listu vlastnictví v katastru nemovitostí.</t>
        </r>
      </text>
    </comment>
    <comment ref="A13" authorId="0" shapeId="0" xr:uid="{00000000-0006-0000-0600-000003000000}">
      <text>
        <r>
          <rPr>
            <sz val="8"/>
            <color indexed="81"/>
            <rFont val="Tahoma"/>
            <family val="2"/>
            <charset val="238"/>
          </rPr>
          <t>Uveďte dle údajů zapsaných na listu vlastnictví v katastru nemovitostí.</t>
        </r>
      </text>
    </comment>
    <comment ref="A14" authorId="0" shapeId="0" xr:uid="{00000000-0006-0000-0600-000004000000}">
      <text>
        <r>
          <rPr>
            <sz val="8"/>
            <color indexed="81"/>
            <rFont val="Tahoma"/>
            <family val="2"/>
            <charset val="238"/>
          </rPr>
          <t>Zde můžete uvést další důležité informace nad rámec vyplňovaných údajů.</t>
        </r>
      </text>
    </comment>
    <comment ref="A15" authorId="0" shapeId="0" xr:uid="{00000000-0006-0000-0600-000005000000}">
      <text>
        <r>
          <rPr>
            <sz val="8"/>
            <color indexed="81"/>
            <rFont val="Tahoma"/>
            <family val="2"/>
            <charset val="238"/>
          </rPr>
          <t>Uveďte dle údajů zapsaných na listu vlastnictví v katastru nemovitostí.</t>
        </r>
      </text>
    </comment>
    <comment ref="A16" authorId="0" shapeId="0" xr:uid="{00000000-0006-0000-0600-000006000000}">
      <text>
        <r>
          <rPr>
            <sz val="8"/>
            <color indexed="81"/>
            <rFont val="Tahoma"/>
            <family val="2"/>
            <charset val="238"/>
          </rPr>
          <t>Uveďte dle údajů zapsaných na listu vlastnictví v katastru nemovitostí.</t>
        </r>
      </text>
    </comment>
    <comment ref="A17" authorId="0" shapeId="0" xr:uid="{00000000-0006-0000-0600-000007000000}">
      <text>
        <r>
          <rPr>
            <sz val="8"/>
            <color indexed="81"/>
            <rFont val="Tahoma"/>
            <family val="2"/>
            <charset val="238"/>
          </rPr>
          <t>Zde můžete uvést další důležité informace nad rámec vyplňovaných údajů.</t>
        </r>
      </text>
    </comment>
    <comment ref="A18" authorId="0" shapeId="0" xr:uid="{00000000-0006-0000-0600-000008000000}">
      <text>
        <r>
          <rPr>
            <sz val="8"/>
            <color indexed="81"/>
            <rFont val="Tahoma"/>
            <family val="2"/>
            <charset val="238"/>
          </rPr>
          <t>Uveďte dle údajů zapsaných na listu vlastnictví v katastru nemovitostí.</t>
        </r>
      </text>
    </comment>
    <comment ref="A19" authorId="0" shapeId="0" xr:uid="{00000000-0006-0000-0600-000009000000}">
      <text>
        <r>
          <rPr>
            <sz val="8"/>
            <color indexed="81"/>
            <rFont val="Tahoma"/>
            <family val="2"/>
            <charset val="238"/>
          </rPr>
          <t>Uveďte dle údajů zapsaných na listu vlastnictví v katastru nemovitostí.</t>
        </r>
      </text>
    </comment>
    <comment ref="A20" authorId="0" shapeId="0" xr:uid="{00000000-0006-0000-0600-00000A000000}">
      <text>
        <r>
          <rPr>
            <sz val="8"/>
            <color indexed="81"/>
            <rFont val="Tahoma"/>
            <family val="2"/>
            <charset val="238"/>
          </rPr>
          <t>Zde můžete uvést další důležité informace nad rámec vyplňovaných údajů.</t>
        </r>
      </text>
    </comment>
    <comment ref="A21" authorId="0" shapeId="0" xr:uid="{00000000-0006-0000-0600-00000B000000}">
      <text>
        <r>
          <rPr>
            <sz val="8"/>
            <color indexed="81"/>
            <rFont val="Tahoma"/>
            <family val="2"/>
            <charset val="238"/>
          </rPr>
          <t>Uveďte dle údajů zapsaných na listu vlastnictví v katastru nemovitostí.</t>
        </r>
      </text>
    </comment>
    <comment ref="A22" authorId="0" shapeId="0" xr:uid="{00000000-0006-0000-0600-00000C000000}">
      <text>
        <r>
          <rPr>
            <sz val="8"/>
            <color indexed="81"/>
            <rFont val="Tahoma"/>
            <family val="2"/>
            <charset val="238"/>
          </rPr>
          <t>Uveďte dle údajů zapsaných na listu vlastnictví v katastru nemovitostí.</t>
        </r>
      </text>
    </comment>
    <comment ref="A23" authorId="0" shapeId="0" xr:uid="{00000000-0006-0000-0600-00000D000000}">
      <text>
        <r>
          <rPr>
            <sz val="8"/>
            <color indexed="81"/>
            <rFont val="Tahoma"/>
            <family val="2"/>
            <charset val="238"/>
          </rPr>
          <t>Zde můžete uvést další důležité informace nad rámec vyplňovaných údajů.</t>
        </r>
      </text>
    </comment>
    <comment ref="A24" authorId="0" shapeId="0" xr:uid="{00000000-0006-0000-0600-00000E000000}">
      <text>
        <r>
          <rPr>
            <sz val="8"/>
            <color indexed="81"/>
            <rFont val="Tahoma"/>
            <family val="2"/>
            <charset val="238"/>
          </rPr>
          <t>Uveďte dle údajů zapsaných na listu vlastnictví v katastru nemovitostí.</t>
        </r>
      </text>
    </comment>
    <comment ref="A25" authorId="0" shapeId="0" xr:uid="{00000000-0006-0000-0600-00000F000000}">
      <text>
        <r>
          <rPr>
            <sz val="8"/>
            <color indexed="81"/>
            <rFont val="Tahoma"/>
            <family val="2"/>
            <charset val="238"/>
          </rPr>
          <t>Uveďte dle údajů zapsaných na listu vlastnictví v katastru nemovitostí.</t>
        </r>
      </text>
    </comment>
    <comment ref="A26" authorId="0" shapeId="0" xr:uid="{00000000-0006-0000-0600-000010000000}">
      <text>
        <r>
          <rPr>
            <sz val="8"/>
            <color indexed="81"/>
            <rFont val="Tahoma"/>
            <family val="2"/>
            <charset val="238"/>
          </rPr>
          <t>Zde můžete uvést další důležité informace nad rámec vyplňovaných údajů.</t>
        </r>
      </text>
    </comment>
    <comment ref="A27" authorId="0" shapeId="0" xr:uid="{00000000-0006-0000-0600-000011000000}">
      <text>
        <r>
          <rPr>
            <sz val="8"/>
            <color indexed="81"/>
            <rFont val="Tahoma"/>
            <family val="2"/>
            <charset val="238"/>
          </rPr>
          <t>Uveďte dle údajů zapsaných na listu vlastnictví v katastru nemovitostí.</t>
        </r>
      </text>
    </comment>
    <comment ref="A28" authorId="0" shapeId="0" xr:uid="{00000000-0006-0000-0600-000012000000}">
      <text>
        <r>
          <rPr>
            <sz val="8"/>
            <color indexed="81"/>
            <rFont val="Tahoma"/>
            <family val="2"/>
            <charset val="238"/>
          </rPr>
          <t>Uveďte dle údajů zapsaných na listu vlastnictví v katastru nemovitostí.</t>
        </r>
      </text>
    </comment>
    <comment ref="A29" authorId="0" shapeId="0" xr:uid="{00000000-0006-0000-0600-000013000000}">
      <text>
        <r>
          <rPr>
            <sz val="8"/>
            <color indexed="81"/>
            <rFont val="Tahoma"/>
            <family val="2"/>
            <charset val="238"/>
          </rPr>
          <t>Zde můžete uvést další důležité informace nad rámec vyplňovaných údajů.</t>
        </r>
      </text>
    </comment>
    <comment ref="A30" authorId="0" shapeId="0" xr:uid="{00000000-0006-0000-0600-000014000000}">
      <text>
        <r>
          <rPr>
            <sz val="8"/>
            <color indexed="81"/>
            <rFont val="Tahoma"/>
            <family val="2"/>
            <charset val="238"/>
          </rPr>
          <t>Uveďte dle údajů zapsaných na listu vlastnictví v katastru nemovitostí.</t>
        </r>
      </text>
    </comment>
    <comment ref="A31" authorId="0" shapeId="0" xr:uid="{00000000-0006-0000-0600-000015000000}">
      <text>
        <r>
          <rPr>
            <sz val="8"/>
            <color indexed="81"/>
            <rFont val="Tahoma"/>
            <family val="2"/>
            <charset val="238"/>
          </rPr>
          <t>Uveďte dle údajů zapsaných na listu vlastnictví v katastru nemovitostí.</t>
        </r>
      </text>
    </comment>
    <comment ref="A32" authorId="0" shapeId="0" xr:uid="{00000000-0006-0000-0600-000016000000}">
      <text>
        <r>
          <rPr>
            <sz val="8"/>
            <color indexed="81"/>
            <rFont val="Tahoma"/>
            <family val="2"/>
            <charset val="238"/>
          </rPr>
          <t>Zde můžete uvést další důležité informace nad rámec vyplňovaných údajů.</t>
        </r>
      </text>
    </comment>
    <comment ref="A33" authorId="0" shapeId="0" xr:uid="{00000000-0006-0000-0600-000017000000}">
      <text>
        <r>
          <rPr>
            <sz val="8"/>
            <color indexed="81"/>
            <rFont val="Tahoma"/>
            <family val="2"/>
            <charset val="238"/>
          </rPr>
          <t>Uveďte dle údajů zapsaných na listu vlastnictví v katastru nemovitostí.</t>
        </r>
      </text>
    </comment>
    <comment ref="A34" authorId="0" shapeId="0" xr:uid="{00000000-0006-0000-0600-000018000000}">
      <text>
        <r>
          <rPr>
            <sz val="8"/>
            <color indexed="81"/>
            <rFont val="Tahoma"/>
            <family val="2"/>
            <charset val="238"/>
          </rPr>
          <t>Uveďte dle údajů zapsaných na listu vlastnictví v katastru nemovitostí.</t>
        </r>
      </text>
    </comment>
    <comment ref="A35" authorId="0" shapeId="0" xr:uid="{00000000-0006-0000-0600-000019000000}">
      <text>
        <r>
          <rPr>
            <sz val="8"/>
            <color indexed="81"/>
            <rFont val="Tahoma"/>
            <family val="2"/>
            <charset val="238"/>
          </rPr>
          <t>Zde můžete uvést další důležité informace nad rámec vyplňovaných údajů.</t>
        </r>
      </text>
    </comment>
    <comment ref="A36" authorId="0" shapeId="0" xr:uid="{00000000-0006-0000-0600-00001A000000}">
      <text>
        <r>
          <rPr>
            <sz val="8"/>
            <color indexed="81"/>
            <rFont val="Tahoma"/>
            <family val="2"/>
            <charset val="238"/>
          </rPr>
          <t>Nemovitá věc nezapsaná v katastru nemovitostí se povinně označí druhem nemovité věci. U pozemku, stavby nebo jednotky musí soudce povinně vyznačit ještě specifikaci druhu. Jedná-li se o 
- nemovitou věc v zahraničí, ta se dále označí pomocí dostupných identifikátorů (např.: obec, ulice, č. p.),
- podzemní stavba se samostatným účelovým určením a drobná stavba, se dále značí jménem ulice, názvem obce a poštovním směrovacím číslem.</t>
        </r>
      </text>
    </comment>
    <comment ref="A37" authorId="0" shapeId="0" xr:uid="{00000000-0006-0000-0600-00001B000000}">
      <text>
        <r>
          <rPr>
            <sz val="8"/>
            <color indexed="81"/>
            <rFont val="Tahoma"/>
            <family val="2"/>
            <charset val="238"/>
          </rPr>
          <t>Vyberte z nabízených možností druh nemovité věci: pozemek, stavba, jednotka, právo stavby, jiné.</t>
        </r>
      </text>
    </comment>
    <comment ref="A38" authorId="0" shapeId="0" xr:uid="{00000000-0006-0000-0600-00001C000000}">
      <text>
        <r>
          <rPr>
            <sz val="8"/>
            <color indexed="81"/>
            <rFont val="Tahoma"/>
            <family val="2"/>
            <charset val="238"/>
          </rPr>
          <t>V závislosti na zvoleném druhu nemovité věci zvolte specifikaci druhu.</t>
        </r>
      </text>
    </comment>
    <comment ref="A40" authorId="0" shapeId="0" xr:uid="{00000000-0006-0000-0600-00001D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43" authorId="0" shapeId="0" xr:uid="{00000000-0006-0000-0600-00001E000000}">
      <text>
        <r>
          <rPr>
            <sz val="8"/>
            <color indexed="81"/>
            <rFont val="Tahoma"/>
            <family val="2"/>
            <charset val="238"/>
          </rPr>
          <t>Uveďte dle údajů zapsaných na listu vlastnictví v katastru nemovitostí.</t>
        </r>
      </text>
    </comment>
    <comment ref="A44" authorId="0" shapeId="0" xr:uid="{00000000-0006-0000-0600-00001F000000}">
      <text>
        <r>
          <rPr>
            <sz val="8"/>
            <color indexed="81"/>
            <rFont val="Tahoma"/>
            <family val="2"/>
            <charset val="238"/>
          </rPr>
          <t>Uveďte dle údajů zapsaných na listu vlastnictví v katastru nemovitostí.</t>
        </r>
      </text>
    </comment>
    <comment ref="A45" authorId="1" shapeId="0" xr:uid="{00000000-0006-0000-0600-000020000000}">
      <text>
        <r>
          <rPr>
            <sz val="8"/>
            <color indexed="81"/>
            <rFont val="Tahoma"/>
            <family val="2"/>
            <charset val="238"/>
          </rPr>
          <t>Uveďte dle údajů zapsaných na listu vlastnictví v katastru nemovitostí.</t>
        </r>
      </text>
    </comment>
    <comment ref="A47" authorId="0" shapeId="0" xr:uid="{00000000-0006-0000-0600-000021000000}">
      <text>
        <r>
          <rPr>
            <sz val="8"/>
            <color indexed="81"/>
            <rFont val="Tahoma"/>
            <family val="2"/>
            <charset val="238"/>
          </rPr>
          <t>Zde můžete uvést další důležité informace nad rámec vyplňovaných údajů.</t>
        </r>
      </text>
    </comment>
    <comment ref="A51" authorId="0" shapeId="0" xr:uid="{00000000-0006-0000-0600-000022000000}">
      <text>
        <r>
          <rPr>
            <sz val="8"/>
            <color indexed="81"/>
            <rFont val="Tahoma"/>
            <family val="2"/>
            <charset val="238"/>
          </rPr>
          <t>Uveďte dle údajů zapsaných na listu vlastnictví v katastru nemovitostí.</t>
        </r>
      </text>
    </comment>
    <comment ref="A52" authorId="0" shapeId="0" xr:uid="{00000000-0006-0000-0600-000023000000}">
      <text>
        <r>
          <rPr>
            <sz val="8"/>
            <color indexed="81"/>
            <rFont val="Tahoma"/>
            <family val="2"/>
            <charset val="238"/>
          </rPr>
          <t>Uveďte dle údajů zapsaných na listu vlastnictví v katastru nemovitostí.</t>
        </r>
      </text>
    </comment>
    <comment ref="A53" authorId="0" shapeId="0" xr:uid="{00000000-0006-0000-0600-000024000000}">
      <text>
        <r>
          <rPr>
            <sz val="8"/>
            <color indexed="81"/>
            <rFont val="Tahoma"/>
            <family val="2"/>
            <charset val="238"/>
          </rPr>
          <t>Zde můžete uvést další důležité informace nad rámec vyplňovaných údajů.</t>
        </r>
      </text>
    </comment>
    <comment ref="A54" authorId="0" shapeId="0" xr:uid="{00000000-0006-0000-0600-000025000000}">
      <text>
        <r>
          <rPr>
            <sz val="8"/>
            <color indexed="81"/>
            <rFont val="Tahoma"/>
            <family val="2"/>
            <charset val="238"/>
          </rPr>
          <t>Uveďte dle údajů zapsaných na listu vlastnictví v katastru nemovitostí.</t>
        </r>
      </text>
    </comment>
    <comment ref="A55" authorId="0" shapeId="0" xr:uid="{00000000-0006-0000-0600-000026000000}">
      <text>
        <r>
          <rPr>
            <sz val="8"/>
            <color indexed="81"/>
            <rFont val="Tahoma"/>
            <family val="2"/>
            <charset val="238"/>
          </rPr>
          <t>Uveďte dle údajů zapsaných na listu vlastnictví v katastru nemovitostí.</t>
        </r>
      </text>
    </comment>
    <comment ref="A56" authorId="0" shapeId="0" xr:uid="{00000000-0006-0000-0600-000027000000}">
      <text>
        <r>
          <rPr>
            <sz val="8"/>
            <color indexed="81"/>
            <rFont val="Tahoma"/>
            <family val="2"/>
            <charset val="238"/>
          </rPr>
          <t>Zde můžete uvést další důležité informace nad rámec vyplňovaných údajů.</t>
        </r>
      </text>
    </comment>
    <comment ref="A57" authorId="0" shapeId="0" xr:uid="{00000000-0006-0000-0600-000028000000}">
      <text>
        <r>
          <rPr>
            <sz val="8"/>
            <color indexed="81"/>
            <rFont val="Tahoma"/>
            <family val="2"/>
            <charset val="238"/>
          </rPr>
          <t>Uveďte dle údajů zapsaných na listu vlastnictví v katastru nemovitostí.</t>
        </r>
      </text>
    </comment>
    <comment ref="A58" authorId="0" shapeId="0" xr:uid="{00000000-0006-0000-0600-000029000000}">
      <text>
        <r>
          <rPr>
            <sz val="8"/>
            <color indexed="81"/>
            <rFont val="Tahoma"/>
            <family val="2"/>
            <charset val="238"/>
          </rPr>
          <t>Uveďte dle údajů zapsaných na listu vlastnictví v katastru nemovitostí.</t>
        </r>
      </text>
    </comment>
    <comment ref="A59" authorId="0" shapeId="0" xr:uid="{00000000-0006-0000-0600-00002A000000}">
      <text>
        <r>
          <rPr>
            <sz val="8"/>
            <color indexed="81"/>
            <rFont val="Tahoma"/>
            <family val="2"/>
            <charset val="238"/>
          </rPr>
          <t>Zde můžete uvést další důležité informace nad rámec vyplňovaných údajů.</t>
        </r>
      </text>
    </comment>
    <comment ref="A60" authorId="0" shapeId="0" xr:uid="{00000000-0006-0000-0600-00002B000000}">
      <text>
        <r>
          <rPr>
            <sz val="8"/>
            <color indexed="81"/>
            <rFont val="Tahoma"/>
            <family val="2"/>
            <charset val="238"/>
          </rPr>
          <t>Uveďte dle údajů zapsaných na listu vlastnictví v katastru nemovitostí.</t>
        </r>
      </text>
    </comment>
    <comment ref="A61" authorId="0" shapeId="0" xr:uid="{00000000-0006-0000-0600-00002C000000}">
      <text>
        <r>
          <rPr>
            <sz val="8"/>
            <color indexed="81"/>
            <rFont val="Tahoma"/>
            <family val="2"/>
            <charset val="238"/>
          </rPr>
          <t>Uveďte dle údajů zapsaných na listu vlastnictví v katastru nemovitostí.</t>
        </r>
      </text>
    </comment>
    <comment ref="A62" authorId="0" shapeId="0" xr:uid="{00000000-0006-0000-0600-00002D000000}">
      <text>
        <r>
          <rPr>
            <sz val="8"/>
            <color indexed="81"/>
            <rFont val="Tahoma"/>
            <family val="2"/>
            <charset val="238"/>
          </rPr>
          <t>Zde můžete uvést další důležité informace nad rámec vyplňovaných údajů.</t>
        </r>
      </text>
    </comment>
    <comment ref="A63" authorId="0" shapeId="0" xr:uid="{00000000-0006-0000-0600-00002E000000}">
      <text>
        <r>
          <rPr>
            <sz val="8"/>
            <color indexed="81"/>
            <rFont val="Tahoma"/>
            <family val="2"/>
            <charset val="238"/>
          </rPr>
          <t>Uveďte dle údajů zapsaných na listu vlastnictví v katastru nemovitostí.</t>
        </r>
      </text>
    </comment>
    <comment ref="A64" authorId="0" shapeId="0" xr:uid="{00000000-0006-0000-0600-00002F000000}">
      <text>
        <r>
          <rPr>
            <sz val="8"/>
            <color indexed="81"/>
            <rFont val="Tahoma"/>
            <family val="2"/>
            <charset val="238"/>
          </rPr>
          <t>Uveďte dle údajů zapsaných na listu vlastnictví v katastru nemovitostí.</t>
        </r>
      </text>
    </comment>
    <comment ref="A65" authorId="0" shapeId="0" xr:uid="{00000000-0006-0000-0600-000030000000}">
      <text>
        <r>
          <rPr>
            <sz val="8"/>
            <color indexed="81"/>
            <rFont val="Tahoma"/>
            <family val="2"/>
            <charset val="238"/>
          </rPr>
          <t>Zde můžete uvést další důležité informace nad rámec vyplňovaných údajů.</t>
        </r>
      </text>
    </comment>
    <comment ref="A66" authorId="0" shapeId="0" xr:uid="{00000000-0006-0000-0600-000031000000}">
      <text>
        <r>
          <rPr>
            <sz val="8"/>
            <color indexed="81"/>
            <rFont val="Tahoma"/>
            <family val="2"/>
            <charset val="238"/>
          </rPr>
          <t>Uveďte dle údajů zapsaných na listu vlastnictví v katastru nemovitostí.</t>
        </r>
      </text>
    </comment>
    <comment ref="A67" authorId="0" shapeId="0" xr:uid="{00000000-0006-0000-0600-000032000000}">
      <text>
        <r>
          <rPr>
            <sz val="8"/>
            <color indexed="81"/>
            <rFont val="Tahoma"/>
            <family val="2"/>
            <charset val="238"/>
          </rPr>
          <t>Uveďte dle údajů zapsaných na listu vlastnictví v katastru nemovitostí.</t>
        </r>
      </text>
    </comment>
    <comment ref="A68" authorId="0" shapeId="0" xr:uid="{00000000-0006-0000-0600-000033000000}">
      <text>
        <r>
          <rPr>
            <sz val="8"/>
            <color indexed="81"/>
            <rFont val="Tahoma"/>
            <family val="2"/>
            <charset val="238"/>
          </rPr>
          <t>Zde můžete uvést další důležité informace nad rámec vyplňovaných údajů.</t>
        </r>
      </text>
    </comment>
    <comment ref="A69" authorId="0" shapeId="0" xr:uid="{00000000-0006-0000-0600-000034000000}">
      <text>
        <r>
          <rPr>
            <sz val="8"/>
            <color indexed="81"/>
            <rFont val="Tahoma"/>
            <family val="2"/>
            <charset val="238"/>
          </rPr>
          <t>Uveďte dle údajů zapsaných na listu vlastnictví v katastru nemovitostí.</t>
        </r>
      </text>
    </comment>
    <comment ref="A70" authorId="0" shapeId="0" xr:uid="{00000000-0006-0000-0600-000035000000}">
      <text>
        <r>
          <rPr>
            <sz val="8"/>
            <color indexed="81"/>
            <rFont val="Tahoma"/>
            <family val="2"/>
            <charset val="238"/>
          </rPr>
          <t>Uveďte dle údajů zapsaných na listu vlastnictví v katastru nemovitostí.</t>
        </r>
      </text>
    </comment>
    <comment ref="A71" authorId="0" shapeId="0" xr:uid="{00000000-0006-0000-0600-000036000000}">
      <text>
        <r>
          <rPr>
            <sz val="8"/>
            <color indexed="81"/>
            <rFont val="Tahoma"/>
            <family val="2"/>
            <charset val="238"/>
          </rPr>
          <t>Zde můžete uvést další důležité informace nad rámec vyplňovaných údajů.</t>
        </r>
      </text>
    </comment>
    <comment ref="A72" authorId="0" shapeId="0" xr:uid="{00000000-0006-0000-0600-000037000000}">
      <text>
        <r>
          <rPr>
            <sz val="8"/>
            <color indexed="81"/>
            <rFont val="Tahoma"/>
            <family val="2"/>
            <charset val="238"/>
          </rPr>
          <t>Uveďte dle údajů zapsaných na listu vlastnictví v katastru nemovitostí.</t>
        </r>
      </text>
    </comment>
    <comment ref="A73" authorId="0" shapeId="0" xr:uid="{00000000-0006-0000-0600-000038000000}">
      <text>
        <r>
          <rPr>
            <sz val="8"/>
            <color indexed="81"/>
            <rFont val="Tahoma"/>
            <family val="2"/>
            <charset val="238"/>
          </rPr>
          <t>Uveďte dle údajů zapsaných na listu vlastnictví v katastru nemovitostí.</t>
        </r>
      </text>
    </comment>
    <comment ref="A74" authorId="0" shapeId="0" xr:uid="{00000000-0006-0000-0600-000039000000}">
      <text>
        <r>
          <rPr>
            <sz val="8"/>
            <color indexed="81"/>
            <rFont val="Tahoma"/>
            <family val="2"/>
            <charset val="238"/>
          </rPr>
          <t>Zde můžete uvést další důležité informace nad rámec vyplňovaných údajů.</t>
        </r>
      </text>
    </comment>
    <comment ref="A75" authorId="0" shapeId="0" xr:uid="{00000000-0006-0000-0600-00003A000000}">
      <text>
        <r>
          <rPr>
            <sz val="8"/>
            <color indexed="81"/>
            <rFont val="Tahoma"/>
            <family val="2"/>
            <charset val="238"/>
          </rPr>
          <t>Uveďte dle údajů zapsaných na listu vlastnictví v katastru nemovitostí.</t>
        </r>
      </text>
    </comment>
    <comment ref="A76" authorId="0" shapeId="0" xr:uid="{00000000-0006-0000-0600-00003B000000}">
      <text>
        <r>
          <rPr>
            <sz val="8"/>
            <color indexed="81"/>
            <rFont val="Tahoma"/>
            <family val="2"/>
            <charset val="238"/>
          </rPr>
          <t>Uveďte dle údajů zapsaných na listu vlastnictví v katastru nemovitostí.</t>
        </r>
      </text>
    </comment>
    <comment ref="A77" authorId="0" shapeId="0" xr:uid="{00000000-0006-0000-0600-00003C000000}">
      <text>
        <r>
          <rPr>
            <sz val="8"/>
            <color indexed="81"/>
            <rFont val="Tahoma"/>
            <family val="2"/>
            <charset val="238"/>
          </rPr>
          <t>Zde můžete uvést další důležité informace nad rámec vyplňovaných údajů.</t>
        </r>
      </text>
    </comment>
    <comment ref="A78" authorId="0" shapeId="0" xr:uid="{00000000-0006-0000-0600-00003D000000}">
      <text>
        <r>
          <rPr>
            <sz val="8"/>
            <color indexed="81"/>
            <rFont val="Tahoma"/>
            <family val="2"/>
            <charset val="238"/>
          </rPr>
          <t>Nemovitá věc nezapsaná v katastru nemovitostí se povinně označí druhem nemovité věci. U pozemku, stavby nebo jednotky musí soudce povinně vyznačit ještě specifikaci druhu. Jedná-li se o 
- nemovitou věc v zahraničí, ta se dále označí pomocí dostupných identifikátorů (např.: obec, ulice, č. p.),
- podzemní stavba se samostatným účelovým určením a drobná stavba, se dále značí jménem ulice, názvem obce a poštovním směrovacím číslem.</t>
        </r>
      </text>
    </comment>
    <comment ref="A79" authorId="0" shapeId="0" xr:uid="{00000000-0006-0000-0600-00003E000000}">
      <text>
        <r>
          <rPr>
            <sz val="8"/>
            <color indexed="81"/>
            <rFont val="Tahoma"/>
            <family val="2"/>
            <charset val="238"/>
          </rPr>
          <t>Vyberte z nabízených možností druh nemovité věci: pozemek, stavba, jednotka, právo stavby, jiné.</t>
        </r>
      </text>
    </comment>
    <comment ref="A80" authorId="0" shapeId="0" xr:uid="{00000000-0006-0000-0600-00003F000000}">
      <text>
        <r>
          <rPr>
            <sz val="8"/>
            <color indexed="81"/>
            <rFont val="Tahoma"/>
            <family val="2"/>
            <charset val="238"/>
          </rPr>
          <t>V závislosti na zvoleném druhu nemovité věci zvolte specifikaci druhu.</t>
        </r>
      </text>
    </comment>
    <comment ref="A82" authorId="0" shapeId="0" xr:uid="{00000000-0006-0000-0600-000040000000}">
      <text>
        <r>
          <rPr>
            <sz val="8"/>
            <color indexed="81"/>
            <rFont val="Tahoma"/>
            <family val="2"/>
            <charset val="238"/>
          </rPr>
          <t>Uveďte, zda nemovitou věc vlastníte výlučně (tedy pokud se nejedná o spoluvlastnictví nebo společné jmění manželů), jako spoluvlastník (vlastnické právo náleží alespoň dvěma osobám společně - v tomto případě uvedete do poznámky velikost svého podílu), nebo je ve společném jmění manželů (není-li vlastnictví majetku upraveno smluvně nebo rozhodnutím soudu, je součástí společného jmění manželů vše, co nabyl jeden z manželů nebo oba manželé společně za trvání manželství, s výjimkou toho, co slouží osobní potřebě jednoho z manželů, nabyl darem, děděním nebo odkazem jen jeden z manželů, ledaže dárce při darování nebo zůstavitel v pořízení pro případ smrti projevil jiný úmysl, nabyl jeden z manželů jako náhradu nemajetkové újmy na svých přirozených právech, nabyl jeden z manželů právním jednáním vztahujícím se k jeho výlučnému vlastnictví, nabyl jeden z manželů náhradou za poškození, zničení nebo ztrátu svého výhradního majetku).</t>
        </r>
        <r>
          <rPr>
            <sz val="9"/>
            <color indexed="81"/>
            <rFont val="Tahoma"/>
            <family val="2"/>
            <charset val="238"/>
          </rPr>
          <t xml:space="preserve">
</t>
        </r>
      </text>
    </comment>
    <comment ref="A85" authorId="0" shapeId="0" xr:uid="{00000000-0006-0000-0600-000041000000}">
      <text>
        <r>
          <rPr>
            <sz val="8"/>
            <color indexed="81"/>
            <rFont val="Tahoma"/>
            <family val="2"/>
            <charset val="238"/>
          </rPr>
          <t>Uveďte dle údajů zapsaných na listu vlastnictví v katastru nemovitostí.</t>
        </r>
      </text>
    </comment>
    <comment ref="A86" authorId="0" shapeId="0" xr:uid="{00000000-0006-0000-0600-000042000000}">
      <text>
        <r>
          <rPr>
            <sz val="8"/>
            <color indexed="81"/>
            <rFont val="Tahoma"/>
            <family val="2"/>
            <charset val="238"/>
          </rPr>
          <t>Uveďte dle údajů zapsaných na listu vlastnictví v katastru nemovitostí.</t>
        </r>
      </text>
    </comment>
    <comment ref="A87" authorId="1" shapeId="0" xr:uid="{00000000-0006-0000-0600-000043000000}">
      <text>
        <r>
          <rPr>
            <sz val="9"/>
            <color indexed="81"/>
            <rFont val="Tahoma"/>
            <family val="2"/>
            <charset val="238"/>
          </rPr>
          <t>Uveďte dle údajů zapsaných na listu vlastnictví v katastru nemovitostí.</t>
        </r>
      </text>
    </comment>
    <comment ref="A89" authorId="0" shapeId="0" xr:uid="{00000000-0006-0000-0600-000044000000}">
      <text>
        <r>
          <rPr>
            <sz val="8"/>
            <color indexed="81"/>
            <rFont val="Tahoma"/>
            <family val="2"/>
            <charset val="238"/>
          </rPr>
          <t>Zde můžete uvést další důležité informace nad rámec vyplňovaných údajů.</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700-000001000000}">
      <text>
        <r>
          <rPr>
            <sz val="8"/>
            <color indexed="81"/>
            <rFont val="Tahoma"/>
            <family val="2"/>
            <charset val="238"/>
          </rPr>
          <t>Vyplňte, pokud vlastníte akcii, dluhopis, investiční list, kmenový list, podílový list, směnku, zatímní list nebo jiné cenné papíry, zaknihované cenné papíry nebo práva s nimi spojená.</t>
        </r>
      </text>
    </comment>
    <comment ref="A11" authorId="0" shapeId="0" xr:uid="{00000000-0006-0000-0700-000002000000}">
      <text>
        <r>
          <rPr>
            <sz val="8"/>
            <color indexed="81"/>
            <rFont val="Tahoma"/>
            <family val="2"/>
            <charset val="238"/>
          </rPr>
          <t>Vyberte z nabízených možností; pokud vyberete možnost jiné, konkretizujte tento údaj v poznámce (např. šeky, náložné listy, skladištní listy).</t>
        </r>
      </text>
    </comment>
    <comment ref="A12" authorId="0" shapeId="0" xr:uid="{00000000-0006-0000-0700-000003000000}">
      <text>
        <r>
          <rPr>
            <sz val="8"/>
            <color indexed="81"/>
            <rFont val="Tahoma"/>
            <family val="2"/>
            <charset val="238"/>
          </rPr>
          <t>Uveďte jméno a příjmení fyzické osoby, nebo obchodní firmu nebo název právnické osoby, která cenný papír vydala.</t>
        </r>
      </text>
    </comment>
    <comment ref="A14" authorId="0" shapeId="0" xr:uid="{00000000-0006-0000-0700-000004000000}">
      <text>
        <r>
          <rPr>
            <sz val="8"/>
            <color indexed="81"/>
            <rFont val="Tahoma"/>
            <family val="2"/>
            <charset val="238"/>
          </rPr>
          <t>Vyberte z možností druh vlastnictví: výlučné, spoluvlastnictví, společné jmění manželů.</t>
        </r>
      </text>
    </comment>
    <comment ref="A15" authorId="0" shapeId="0" xr:uid="{00000000-0006-0000-0700-000005000000}">
      <text>
        <r>
          <rPr>
            <sz val="8"/>
            <color indexed="81"/>
            <rFont val="Tahoma"/>
            <family val="2"/>
            <charset val="238"/>
          </rPr>
          <t>Zde můžete uvést další důležité informace nad rámec vyplňovaných údajů.</t>
        </r>
      </text>
    </comment>
    <comment ref="A16" authorId="0" shapeId="0" xr:uid="{00000000-0006-0000-0700-000006000000}">
      <text>
        <r>
          <rPr>
            <sz val="8"/>
            <color indexed="81"/>
            <rFont val="Tahoma"/>
            <family val="2"/>
            <charset val="238"/>
          </rPr>
          <t>Vyberte z nabízených možností; pokud vyberete možnost jiné, konkretizujte tento údaj v poznámce (např. šeky, náložné listy, skladištní listy).</t>
        </r>
      </text>
    </comment>
    <comment ref="A17" authorId="0" shapeId="0" xr:uid="{00000000-0006-0000-0700-000007000000}">
      <text>
        <r>
          <rPr>
            <sz val="8"/>
            <color indexed="81"/>
            <rFont val="Tahoma"/>
            <family val="2"/>
            <charset val="238"/>
          </rPr>
          <t>Uveďte jméno a příjmení fyzické osoby, nebo obchodní firmu nebo název právnické osoby, která cenný papír vydala.</t>
        </r>
      </text>
    </comment>
    <comment ref="A19" authorId="0" shapeId="0" xr:uid="{00000000-0006-0000-0700-000008000000}">
      <text>
        <r>
          <rPr>
            <sz val="8"/>
            <color indexed="81"/>
            <rFont val="Tahoma"/>
            <family val="2"/>
            <charset val="238"/>
          </rPr>
          <t>Vyberte z možností druh vlastnictví: výlučné, spoluvlastnictví, společné jmění manželů.</t>
        </r>
      </text>
    </comment>
    <comment ref="A20" authorId="0" shapeId="0" xr:uid="{00000000-0006-0000-0700-000009000000}">
      <text>
        <r>
          <rPr>
            <sz val="8"/>
            <color indexed="81"/>
            <rFont val="Tahoma"/>
            <family val="2"/>
            <charset val="238"/>
          </rPr>
          <t>Zde můžete uvést další důležité informace nad rámec vyplňovaných údajů.</t>
        </r>
      </text>
    </comment>
    <comment ref="A21" authorId="0" shapeId="0" xr:uid="{00000000-0006-0000-0700-00000A000000}">
      <text>
        <r>
          <rPr>
            <sz val="8"/>
            <color indexed="81"/>
            <rFont val="Tahoma"/>
            <family val="2"/>
            <charset val="238"/>
          </rPr>
          <t>Vyberte z nabízených možností; pokud vyberete možnost jiné, konkretizujte tento údaj v poznámce (např. šeky, náložné listy, skladištní listy).</t>
        </r>
      </text>
    </comment>
    <comment ref="A22" authorId="0" shapeId="0" xr:uid="{00000000-0006-0000-0700-00000B000000}">
      <text>
        <r>
          <rPr>
            <sz val="8"/>
            <color indexed="81"/>
            <rFont val="Tahoma"/>
            <family val="2"/>
            <charset val="238"/>
          </rPr>
          <t>Uveďte jméno a příjmení fyzické osoby, nebo obchodní firmu nebo název právnické osoby, která cenný papír vydala.</t>
        </r>
      </text>
    </comment>
    <comment ref="A24" authorId="0" shapeId="0" xr:uid="{00000000-0006-0000-0700-00000C000000}">
      <text>
        <r>
          <rPr>
            <sz val="8"/>
            <color indexed="81"/>
            <rFont val="Tahoma"/>
            <family val="2"/>
            <charset val="238"/>
          </rPr>
          <t>Vyberte z možností druh vlastnictví: výlučné, spoluvlastnictví, společné jmění manželů.</t>
        </r>
      </text>
    </comment>
    <comment ref="A25" authorId="0" shapeId="0" xr:uid="{00000000-0006-0000-0700-00000D000000}">
      <text>
        <r>
          <rPr>
            <sz val="8"/>
            <color indexed="81"/>
            <rFont val="Tahoma"/>
            <family val="2"/>
            <charset val="238"/>
          </rPr>
          <t>Zde můžete uvést další důležité informace nad rámec vyplňovaných údajů.</t>
        </r>
      </text>
    </comment>
    <comment ref="A26" authorId="0" shapeId="0" xr:uid="{00000000-0006-0000-0700-00000E000000}">
      <text>
        <r>
          <rPr>
            <sz val="8"/>
            <color indexed="81"/>
            <rFont val="Tahoma"/>
            <family val="2"/>
            <charset val="238"/>
          </rPr>
          <t>Vyberte z nabízených možností; pokud vyberete možnost jiné, konkretizujte tento údaj v poznámce (např. šeky, náložné listy, skladištní listy).</t>
        </r>
      </text>
    </comment>
    <comment ref="A27" authorId="0" shapeId="0" xr:uid="{00000000-0006-0000-0700-00000F000000}">
      <text>
        <r>
          <rPr>
            <sz val="8"/>
            <color indexed="81"/>
            <rFont val="Tahoma"/>
            <family val="2"/>
            <charset val="238"/>
          </rPr>
          <t>Uveďte jméno a příjmení fyzické osoby, nebo obchodní firmu nebo název právnické osoby, která cenný papír vydala.</t>
        </r>
      </text>
    </comment>
    <comment ref="A29" authorId="0" shapeId="0" xr:uid="{00000000-0006-0000-0700-000010000000}">
      <text>
        <r>
          <rPr>
            <sz val="8"/>
            <color indexed="81"/>
            <rFont val="Tahoma"/>
            <family val="2"/>
            <charset val="238"/>
          </rPr>
          <t>Vyberte z možností druh vlastnictví: výlučné, spoluvlastnictví, společné jmění manželů.</t>
        </r>
      </text>
    </comment>
    <comment ref="A30" authorId="0" shapeId="0" xr:uid="{00000000-0006-0000-0700-000011000000}">
      <text>
        <r>
          <rPr>
            <sz val="8"/>
            <color indexed="81"/>
            <rFont val="Tahoma"/>
            <family val="2"/>
            <charset val="238"/>
          </rPr>
          <t>Zde můžete uvést další důležité informace nad rámec vyplňovaných údajů.</t>
        </r>
      </text>
    </comment>
    <comment ref="A31" authorId="0" shapeId="0" xr:uid="{00000000-0006-0000-0700-000012000000}">
      <text>
        <r>
          <rPr>
            <sz val="8"/>
            <color indexed="81"/>
            <rFont val="Tahoma"/>
            <family val="2"/>
            <charset val="238"/>
          </rPr>
          <t>Vyberte z nabízených možností; pokud vyberete možnost jiné, konkretizujte tento údaj v poznámce (např. šeky, náložné listy, skladištní listy).</t>
        </r>
      </text>
    </comment>
    <comment ref="A32" authorId="0" shapeId="0" xr:uid="{00000000-0006-0000-0700-000013000000}">
      <text>
        <r>
          <rPr>
            <sz val="8"/>
            <color indexed="81"/>
            <rFont val="Tahoma"/>
            <family val="2"/>
            <charset val="238"/>
          </rPr>
          <t>Uveďte jméno a příjmení fyzické osoby, nebo obchodní firmu nebo název právnické osoby, která cenný papír vydala.</t>
        </r>
      </text>
    </comment>
    <comment ref="A34" authorId="0" shapeId="0" xr:uid="{00000000-0006-0000-0700-000014000000}">
      <text>
        <r>
          <rPr>
            <sz val="8"/>
            <color indexed="81"/>
            <rFont val="Tahoma"/>
            <family val="2"/>
            <charset val="238"/>
          </rPr>
          <t>Vyberte z možností druh vlastnictví: výlučné, spoluvlastnictví, společné jmění manželů.</t>
        </r>
      </text>
    </comment>
    <comment ref="A35" authorId="0" shapeId="0" xr:uid="{00000000-0006-0000-0700-000015000000}">
      <text>
        <r>
          <rPr>
            <sz val="8"/>
            <color indexed="81"/>
            <rFont val="Tahoma"/>
            <family val="2"/>
            <charset val="238"/>
          </rPr>
          <t>Zde můžete uvést další důležité informace nad rámec vyplňovaných údajů.</t>
        </r>
      </text>
    </comment>
    <comment ref="A36" authorId="0" shapeId="0" xr:uid="{00000000-0006-0000-0700-000016000000}">
      <text>
        <r>
          <rPr>
            <sz val="8"/>
            <color indexed="81"/>
            <rFont val="Tahoma"/>
            <family val="2"/>
            <charset val="238"/>
          </rPr>
          <t>Vyberte z nabízených možností; pokud vyberete možnost jiné, konkretizujte tento údaj v poznámce (např. šeky, náložné listy, skladištní listy).</t>
        </r>
      </text>
    </comment>
    <comment ref="A37" authorId="0" shapeId="0" xr:uid="{00000000-0006-0000-0700-000017000000}">
      <text>
        <r>
          <rPr>
            <sz val="8"/>
            <color indexed="81"/>
            <rFont val="Tahoma"/>
            <family val="2"/>
            <charset val="238"/>
          </rPr>
          <t>Uveďte jméno a příjmení fyzické osoby, nebo obchodní firmu nebo název právnické osoby, která cenný papír vydala.</t>
        </r>
      </text>
    </comment>
    <comment ref="A39" authorId="0" shapeId="0" xr:uid="{00000000-0006-0000-0700-000018000000}">
      <text>
        <r>
          <rPr>
            <sz val="8"/>
            <color indexed="81"/>
            <rFont val="Tahoma"/>
            <family val="2"/>
            <charset val="238"/>
          </rPr>
          <t>Vyberte z možností druh vlastnictví: výlučné, spoluvlastnictví, společné jmění manželů.</t>
        </r>
      </text>
    </comment>
    <comment ref="A40" authorId="0" shapeId="0" xr:uid="{00000000-0006-0000-0700-000019000000}">
      <text>
        <r>
          <rPr>
            <sz val="8"/>
            <color indexed="81"/>
            <rFont val="Tahoma"/>
            <family val="2"/>
            <charset val="238"/>
          </rPr>
          <t>Zde můžete uvést další důležité informace nad rámec vyplňovaných údajů.</t>
        </r>
      </text>
    </comment>
    <comment ref="A41" authorId="0" shapeId="0" xr:uid="{00000000-0006-0000-0700-00001A000000}">
      <text>
        <r>
          <rPr>
            <sz val="8"/>
            <color indexed="81"/>
            <rFont val="Tahoma"/>
            <family val="2"/>
            <charset val="238"/>
          </rPr>
          <t>Vyberte z nabízených možností; pokud vyberete možnost jiné, konkretizujte tento údaj v poznámce (např. šeky, náložné listy, skladištní listy).</t>
        </r>
      </text>
    </comment>
    <comment ref="A42" authorId="0" shapeId="0" xr:uid="{00000000-0006-0000-0700-00001B000000}">
      <text>
        <r>
          <rPr>
            <sz val="8"/>
            <color indexed="81"/>
            <rFont val="Tahoma"/>
            <family val="2"/>
            <charset val="238"/>
          </rPr>
          <t>Uveďte jméno a příjmení fyzické osoby, nebo obchodní firmu nebo název právnické osoby, která cenný papír vydala.</t>
        </r>
      </text>
    </comment>
    <comment ref="A44" authorId="0" shapeId="0" xr:uid="{00000000-0006-0000-0700-00001C000000}">
      <text>
        <r>
          <rPr>
            <sz val="8"/>
            <color indexed="81"/>
            <rFont val="Tahoma"/>
            <family val="2"/>
            <charset val="238"/>
          </rPr>
          <t>Vyberte z možností druh vlastnictví: výlučné, spoluvlastnictví, společné jmění manželů.</t>
        </r>
      </text>
    </comment>
    <comment ref="A45" authorId="0" shapeId="0" xr:uid="{00000000-0006-0000-0700-00001D000000}">
      <text>
        <r>
          <rPr>
            <sz val="8"/>
            <color indexed="81"/>
            <rFont val="Tahoma"/>
            <family val="2"/>
            <charset val="238"/>
          </rPr>
          <t>Zde můžete uvést další důležité informace nad rámec vyplňovaných údajů.</t>
        </r>
      </text>
    </comment>
    <comment ref="A46" authorId="0" shapeId="0" xr:uid="{00000000-0006-0000-0700-00001E000000}">
      <text>
        <r>
          <rPr>
            <sz val="8"/>
            <color indexed="81"/>
            <rFont val="Tahoma"/>
            <family val="2"/>
            <charset val="238"/>
          </rPr>
          <t>Vyberte z nabízených možností; pokud vyberete možnost jiné, konkretizujte tento údaj v poznámce (např. šeky, náložné listy, skladištní listy).</t>
        </r>
      </text>
    </comment>
    <comment ref="A47" authorId="0" shapeId="0" xr:uid="{00000000-0006-0000-0700-00001F000000}">
      <text>
        <r>
          <rPr>
            <sz val="8"/>
            <color indexed="81"/>
            <rFont val="Tahoma"/>
            <family val="2"/>
            <charset val="238"/>
          </rPr>
          <t>Uveďte jméno a příjmení fyzické osoby, nebo obchodní firmu nebo název právnické osoby, která cenný papír vydala.</t>
        </r>
      </text>
    </comment>
    <comment ref="A49" authorId="0" shapeId="0" xr:uid="{00000000-0006-0000-0700-000020000000}">
      <text>
        <r>
          <rPr>
            <sz val="8"/>
            <color indexed="81"/>
            <rFont val="Tahoma"/>
            <family val="2"/>
            <charset val="238"/>
          </rPr>
          <t>Vyberte z možností druh vlastnictví: výlučné, spoluvlastnictví, společné jmění manželů.</t>
        </r>
      </text>
    </comment>
    <comment ref="A50" authorId="0" shapeId="0" xr:uid="{00000000-0006-0000-0700-000021000000}">
      <text>
        <r>
          <rPr>
            <sz val="8"/>
            <color indexed="81"/>
            <rFont val="Tahoma"/>
            <family val="2"/>
            <charset val="238"/>
          </rPr>
          <t>Zde můžete uvést další důležité informace nad rámec vyplňovaných údajů.</t>
        </r>
      </text>
    </comment>
    <comment ref="A51" authorId="0" shapeId="0" xr:uid="{00000000-0006-0000-0700-000022000000}">
      <text>
        <r>
          <rPr>
            <sz val="8"/>
            <color indexed="81"/>
            <rFont val="Tahoma"/>
            <family val="2"/>
            <charset val="238"/>
          </rPr>
          <t>Vyberte z nabízených možností; pokud vyberete možnost jiné, konkretizujte tento údaj v poznámce (např. šeky, náložné listy, skladištní listy).</t>
        </r>
      </text>
    </comment>
    <comment ref="A52" authorId="0" shapeId="0" xr:uid="{00000000-0006-0000-0700-000023000000}">
      <text>
        <r>
          <rPr>
            <sz val="8"/>
            <color indexed="81"/>
            <rFont val="Tahoma"/>
            <family val="2"/>
            <charset val="238"/>
          </rPr>
          <t>Uveďte jméno a příjmení fyzické osoby, nebo obchodní firmu nebo název právnické osoby, která cenný papír vydala.</t>
        </r>
      </text>
    </comment>
    <comment ref="A54" authorId="0" shapeId="0" xr:uid="{00000000-0006-0000-0700-000024000000}">
      <text>
        <r>
          <rPr>
            <sz val="8"/>
            <color indexed="81"/>
            <rFont val="Tahoma"/>
            <family val="2"/>
            <charset val="238"/>
          </rPr>
          <t>Vyberte z možností druh vlastnictví: výlučné, spoluvlastnictví, společné jmění manželů.</t>
        </r>
      </text>
    </comment>
    <comment ref="A55" authorId="0" shapeId="0" xr:uid="{00000000-0006-0000-0700-000025000000}">
      <text>
        <r>
          <rPr>
            <sz val="8"/>
            <color indexed="81"/>
            <rFont val="Tahoma"/>
            <family val="2"/>
            <charset val="238"/>
          </rPr>
          <t>Zde můžete uvést další důležité informace nad rámec vyplňovaných údajů.</t>
        </r>
      </text>
    </comment>
    <comment ref="A56" authorId="0" shapeId="0" xr:uid="{00000000-0006-0000-0700-000026000000}">
      <text>
        <r>
          <rPr>
            <sz val="8"/>
            <color indexed="81"/>
            <rFont val="Tahoma"/>
            <family val="2"/>
            <charset val="238"/>
          </rPr>
          <t>Vyberte z nabízených možností; pokud vyberete možnost jiné, konkretizujte tento údaj v poznámce (např. šeky, náložné listy, skladištní listy).</t>
        </r>
      </text>
    </comment>
    <comment ref="A57" authorId="0" shapeId="0" xr:uid="{00000000-0006-0000-0700-000027000000}">
      <text>
        <r>
          <rPr>
            <sz val="8"/>
            <color indexed="81"/>
            <rFont val="Tahoma"/>
            <family val="2"/>
            <charset val="238"/>
          </rPr>
          <t>Uveďte jméno a příjmení fyzické osoby, nebo obchodní firmu nebo název právnické osoby, která cenný papír vydala.</t>
        </r>
      </text>
    </comment>
    <comment ref="A59" authorId="0" shapeId="0" xr:uid="{00000000-0006-0000-0700-000028000000}">
      <text>
        <r>
          <rPr>
            <sz val="8"/>
            <color indexed="81"/>
            <rFont val="Tahoma"/>
            <family val="2"/>
            <charset val="238"/>
          </rPr>
          <t>Vyberte z možností druh vlastnictví: výlučné, spoluvlastnictví, společné jmění manželů.</t>
        </r>
      </text>
    </comment>
    <comment ref="A60" authorId="0" shapeId="0" xr:uid="{00000000-0006-0000-0700-000029000000}">
      <text>
        <r>
          <rPr>
            <sz val="8"/>
            <color indexed="81"/>
            <rFont val="Tahoma"/>
            <family val="2"/>
            <charset val="238"/>
          </rPr>
          <t>Zde můžete uvést další důležité informace nad rámec vyplňovaných údajů.</t>
        </r>
      </text>
    </comment>
    <comment ref="A61" authorId="0" shapeId="0" xr:uid="{00000000-0006-0000-0700-00002A000000}">
      <text>
        <r>
          <rPr>
            <sz val="8"/>
            <color indexed="81"/>
            <rFont val="Tahoma"/>
            <family val="2"/>
            <charset val="238"/>
          </rPr>
          <t>Vyberte z nabízených možností; pokud vyberete možnost jiné, konkretizujte tento údaj v poznámce (např. šeky, náložné listy, skladištní listy).</t>
        </r>
      </text>
    </comment>
    <comment ref="A62" authorId="0" shapeId="0" xr:uid="{00000000-0006-0000-0700-00002B000000}">
      <text>
        <r>
          <rPr>
            <sz val="8"/>
            <color indexed="81"/>
            <rFont val="Tahoma"/>
            <family val="2"/>
            <charset val="238"/>
          </rPr>
          <t>Uveďte jméno a příjmení fyzické osoby, nebo obchodní firmu nebo název právnické osoby, která cenný papír vydala.</t>
        </r>
      </text>
    </comment>
    <comment ref="A64" authorId="0" shapeId="0" xr:uid="{00000000-0006-0000-0700-00002C000000}">
      <text>
        <r>
          <rPr>
            <sz val="8"/>
            <color indexed="81"/>
            <rFont val="Tahoma"/>
            <family val="2"/>
            <charset val="238"/>
          </rPr>
          <t>Vyberte z možností druh vlastnictví: výlučné, spoluvlastnictví, společné jmění manželů.</t>
        </r>
      </text>
    </comment>
    <comment ref="A65" authorId="0" shapeId="0" xr:uid="{00000000-0006-0000-0700-00002D000000}">
      <text>
        <r>
          <rPr>
            <sz val="8"/>
            <color indexed="81"/>
            <rFont val="Tahoma"/>
            <family val="2"/>
            <charset val="238"/>
          </rPr>
          <t>Zde můžete uvést další důležité informace nad rámec vyplňovaných údajů.</t>
        </r>
      </text>
    </comment>
    <comment ref="A66" authorId="0" shapeId="0" xr:uid="{00000000-0006-0000-0700-00002E000000}">
      <text>
        <r>
          <rPr>
            <sz val="8"/>
            <color indexed="81"/>
            <rFont val="Tahoma"/>
            <family val="2"/>
            <charset val="238"/>
          </rPr>
          <t>Vyberte z nabízených možností; pokud vyberete možnost jiné, konkretizujte tento údaj v poznámce (např. šeky, náložné listy, skladištní listy).</t>
        </r>
      </text>
    </comment>
    <comment ref="A67" authorId="0" shapeId="0" xr:uid="{00000000-0006-0000-0700-00002F000000}">
      <text>
        <r>
          <rPr>
            <sz val="8"/>
            <color indexed="81"/>
            <rFont val="Tahoma"/>
            <family val="2"/>
            <charset val="238"/>
          </rPr>
          <t>Uveďte jméno a příjmení fyzické osoby, nebo obchodní firmu nebo název právnické osoby, která cenný papír vydala.</t>
        </r>
      </text>
    </comment>
    <comment ref="A69" authorId="0" shapeId="0" xr:uid="{00000000-0006-0000-0700-000030000000}">
      <text>
        <r>
          <rPr>
            <sz val="8"/>
            <color indexed="81"/>
            <rFont val="Tahoma"/>
            <family val="2"/>
            <charset val="238"/>
          </rPr>
          <t>Vyberte z možností druh vlastnictví: výlučné, spoluvlastnictví, společné jmění manželů.</t>
        </r>
      </text>
    </comment>
    <comment ref="A70" authorId="0" shapeId="0" xr:uid="{00000000-0006-0000-0700-000031000000}">
      <text>
        <r>
          <rPr>
            <sz val="8"/>
            <color indexed="81"/>
            <rFont val="Tahoma"/>
            <family val="2"/>
            <charset val="238"/>
          </rPr>
          <t>Zde můžete uvést další důležité informace nad rámec vyplňovaných údajů.</t>
        </r>
      </text>
    </comment>
    <comment ref="A71" authorId="0" shapeId="0" xr:uid="{00000000-0006-0000-0700-000032000000}">
      <text>
        <r>
          <rPr>
            <sz val="8"/>
            <color indexed="81"/>
            <rFont val="Tahoma"/>
            <family val="2"/>
            <charset val="238"/>
          </rPr>
          <t>Vyberte z nabízených možností; pokud vyberete možnost jiné, konkretizujte tento údaj v poznámce (např. šeky, náložné listy, skladištní listy).</t>
        </r>
      </text>
    </comment>
    <comment ref="A72" authorId="0" shapeId="0" xr:uid="{00000000-0006-0000-0700-000033000000}">
      <text>
        <r>
          <rPr>
            <sz val="8"/>
            <color indexed="81"/>
            <rFont val="Tahoma"/>
            <family val="2"/>
            <charset val="238"/>
          </rPr>
          <t>Uveďte jméno a příjmení fyzické osoby, nebo obchodní firmu nebo název právnické osoby, která cenný papír vydala.</t>
        </r>
      </text>
    </comment>
    <comment ref="A74" authorId="0" shapeId="0" xr:uid="{00000000-0006-0000-0700-000034000000}">
      <text>
        <r>
          <rPr>
            <sz val="8"/>
            <color indexed="81"/>
            <rFont val="Tahoma"/>
            <family val="2"/>
            <charset val="238"/>
          </rPr>
          <t>Vyberte z možností druh vlastnictví: výlučné, spoluvlastnictví, společné jmění manželů.</t>
        </r>
      </text>
    </comment>
    <comment ref="A75" authorId="0" shapeId="0" xr:uid="{00000000-0006-0000-0700-000035000000}">
      <text>
        <r>
          <rPr>
            <sz val="8"/>
            <color indexed="81"/>
            <rFont val="Tahoma"/>
            <family val="2"/>
            <charset val="238"/>
          </rPr>
          <t>Zde můžete uvést další důležité informace nad rámec vyplňovaných údajů.</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 Hanušová</author>
  </authors>
  <commentList>
    <comment ref="A9" authorId="0" shapeId="0" xr:uid="{00000000-0006-0000-0800-000001000000}">
      <text>
        <r>
          <rPr>
            <sz val="8"/>
            <color indexed="81"/>
            <rFont val="Tahoma"/>
            <family val="2"/>
            <charset val="238"/>
          </rPr>
          <t>Uveďte, pokud máte a podíl v obchodní korporaci; podíl v akciové společnosti uvádějte v oddílu "cenné papíry, zaknihované cenné papíry nebo práva s nimi spojená", neboť podíl v ní je představován akciemi.</t>
        </r>
      </text>
    </comment>
    <comment ref="A11" authorId="0" shapeId="0" xr:uid="{00000000-0006-0000-0800-000002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12" authorId="0" shapeId="0" xr:uid="{00000000-0006-0000-0800-000003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14" authorId="0" shapeId="0" xr:uid="{00000000-0006-0000-0800-000004000000}">
      <text>
        <r>
          <rPr>
            <sz val="8"/>
            <color indexed="81"/>
            <rFont val="Tahoma"/>
            <family val="2"/>
            <charset val="238"/>
          </rPr>
          <t>Vyberte z možností druh vlastnictví: výlučné, spoluvlastnictví, společné jmění manželů.</t>
        </r>
      </text>
    </comment>
    <comment ref="A15" authorId="0" shapeId="0" xr:uid="{00000000-0006-0000-0800-000005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18" authorId="0" shapeId="0" xr:uid="{00000000-0006-0000-0800-000006000000}">
      <text>
        <r>
          <rPr>
            <sz val="8"/>
            <color indexed="81"/>
            <rFont val="Tahoma"/>
            <family val="2"/>
            <charset val="238"/>
          </rPr>
          <t>Zde můžete uvést další důležité informace nad rámec vyplňovaných údajů.</t>
        </r>
      </text>
    </comment>
    <comment ref="A19" authorId="0" shapeId="0" xr:uid="{00000000-0006-0000-0800-000007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0" authorId="0" shapeId="0" xr:uid="{00000000-0006-0000-0800-000008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22" authorId="0" shapeId="0" xr:uid="{00000000-0006-0000-0800-000009000000}">
      <text>
        <r>
          <rPr>
            <sz val="8"/>
            <color indexed="81"/>
            <rFont val="Tahoma"/>
            <family val="2"/>
            <charset val="238"/>
          </rPr>
          <t>Vyberte z možností druh vlastnictví: výlučné, spoluvlastnictví, společné jmění manželů.</t>
        </r>
      </text>
    </comment>
    <comment ref="A23" authorId="0" shapeId="0" xr:uid="{00000000-0006-0000-0800-00000A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26" authorId="0" shapeId="0" xr:uid="{00000000-0006-0000-0800-00000B000000}">
      <text>
        <r>
          <rPr>
            <sz val="8"/>
            <color indexed="81"/>
            <rFont val="Tahoma"/>
            <family val="2"/>
            <charset val="238"/>
          </rPr>
          <t>Zde můžete uvést další důležité informace nad rámec vyplňovaných údajů.</t>
        </r>
      </text>
    </comment>
    <comment ref="A27" authorId="0" shapeId="0" xr:uid="{00000000-0006-0000-0800-00000C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28" authorId="0" shapeId="0" xr:uid="{00000000-0006-0000-0800-00000D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0" authorId="0" shapeId="0" xr:uid="{00000000-0006-0000-0800-00000E000000}">
      <text>
        <r>
          <rPr>
            <sz val="8"/>
            <color indexed="81"/>
            <rFont val="Tahoma"/>
            <family val="2"/>
            <charset val="238"/>
          </rPr>
          <t>Vyberte z možností druh vlastnictví: výlučné, spoluvlastnictví, společné jmění manželů.</t>
        </r>
      </text>
    </comment>
    <comment ref="A31" authorId="0" shapeId="0" xr:uid="{00000000-0006-0000-0800-00000F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34" authorId="0" shapeId="0" xr:uid="{00000000-0006-0000-0800-000010000000}">
      <text>
        <r>
          <rPr>
            <sz val="8"/>
            <color indexed="81"/>
            <rFont val="Tahoma"/>
            <family val="2"/>
            <charset val="238"/>
          </rPr>
          <t>Zde můžete uvést další důležité informace nad rámec vyplňovaných údajů.</t>
        </r>
      </text>
    </comment>
    <comment ref="A35" authorId="0" shapeId="0" xr:uid="{00000000-0006-0000-0800-000011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36" authorId="0" shapeId="0" xr:uid="{00000000-0006-0000-0800-000012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38" authorId="0" shapeId="0" xr:uid="{00000000-0006-0000-0800-000013000000}">
      <text>
        <r>
          <rPr>
            <sz val="8"/>
            <color indexed="81"/>
            <rFont val="Tahoma"/>
            <family val="2"/>
            <charset val="238"/>
          </rPr>
          <t>Vyberte z možností druh vlastnictví: výlučné, spoluvlastnictví, společné jmění manželů.</t>
        </r>
      </text>
    </comment>
    <comment ref="A39" authorId="0" shapeId="0" xr:uid="{00000000-0006-0000-0800-000014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42" authorId="0" shapeId="0" xr:uid="{00000000-0006-0000-0800-000015000000}">
      <text>
        <r>
          <rPr>
            <sz val="8"/>
            <color indexed="81"/>
            <rFont val="Tahoma"/>
            <family val="2"/>
            <charset val="238"/>
          </rPr>
          <t>Zde můžete uvést další důležité informace nad rámec vyplňovaných údajů.</t>
        </r>
      </text>
    </comment>
    <comment ref="A43" authorId="0" shapeId="0" xr:uid="{00000000-0006-0000-0800-000016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44" authorId="0" shapeId="0" xr:uid="{00000000-0006-0000-0800-000017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46" authorId="0" shapeId="0" xr:uid="{00000000-0006-0000-0800-000018000000}">
      <text>
        <r>
          <rPr>
            <sz val="8"/>
            <color indexed="81"/>
            <rFont val="Tahoma"/>
            <family val="2"/>
            <charset val="238"/>
          </rPr>
          <t>Vyberte z možností druh vlastnictví: výlučné, spoluvlastnictví, společné jmění manželů.</t>
        </r>
      </text>
    </comment>
    <comment ref="A47" authorId="0" shapeId="0" xr:uid="{00000000-0006-0000-0800-000019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0" authorId="0" shapeId="0" xr:uid="{00000000-0006-0000-0800-00001A000000}">
      <text>
        <r>
          <rPr>
            <sz val="8"/>
            <color indexed="81"/>
            <rFont val="Tahoma"/>
            <family val="2"/>
            <charset val="238"/>
          </rPr>
          <t>Zde můžete uvést další důležité informace nad rámec vyplňovaných údajů.</t>
        </r>
      </text>
    </comment>
    <comment ref="A51" authorId="0" shapeId="0" xr:uid="{00000000-0006-0000-0800-00001B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52" authorId="0" shapeId="0" xr:uid="{00000000-0006-0000-0800-00001C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54" authorId="0" shapeId="0" xr:uid="{00000000-0006-0000-0800-00001D000000}">
      <text>
        <r>
          <rPr>
            <sz val="8"/>
            <color indexed="81"/>
            <rFont val="Tahoma"/>
            <family val="2"/>
            <charset val="238"/>
          </rPr>
          <t>Vyberte z možností druh vlastnictví: výlučné, spoluvlastnictví, společné jmění manželů.</t>
        </r>
      </text>
    </comment>
    <comment ref="A55" authorId="0" shapeId="0" xr:uid="{00000000-0006-0000-0800-00001E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58" authorId="0" shapeId="0" xr:uid="{00000000-0006-0000-0800-00001F000000}">
      <text>
        <r>
          <rPr>
            <sz val="8"/>
            <color indexed="81"/>
            <rFont val="Tahoma"/>
            <family val="2"/>
            <charset val="238"/>
          </rPr>
          <t>Zde můžete uvést další důležité informace nad rámec vyplňovaných údajů.</t>
        </r>
      </text>
    </comment>
    <comment ref="A59" authorId="0" shapeId="0" xr:uid="{00000000-0006-0000-0800-000020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0" authorId="0" shapeId="0" xr:uid="{00000000-0006-0000-0800-000021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62" authorId="0" shapeId="0" xr:uid="{00000000-0006-0000-0800-000022000000}">
      <text>
        <r>
          <rPr>
            <sz val="8"/>
            <color indexed="81"/>
            <rFont val="Tahoma"/>
            <family val="2"/>
            <charset val="238"/>
          </rPr>
          <t>Vyberte z možností druh vlastnictví: výlučné, spoluvlastnictví, společné jmění manželů.</t>
        </r>
      </text>
    </comment>
    <comment ref="A63" authorId="0" shapeId="0" xr:uid="{00000000-0006-0000-0800-000023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66" authorId="0" shapeId="0" xr:uid="{00000000-0006-0000-0800-000024000000}">
      <text>
        <r>
          <rPr>
            <sz val="8"/>
            <color indexed="81"/>
            <rFont val="Tahoma"/>
            <family val="2"/>
            <charset val="238"/>
          </rPr>
          <t>Zde můžete uvést další důležité informace nad rámec vyplňovaných údajů.</t>
        </r>
      </text>
    </comment>
    <comment ref="A67" authorId="0" shapeId="0" xr:uid="{00000000-0006-0000-0800-000025000000}">
      <text>
        <r>
          <rPr>
            <sz val="8"/>
            <color indexed="81"/>
            <rFont val="Tahoma"/>
            <family val="2"/>
            <charset val="238"/>
          </rPr>
          <t>Obchodní firma je jméno, pod kterým je právnická osoba zapsána do obchodního rejstříku; názvem se označuje právnická osoba nezapsaná v obchodním rejstříku.</t>
        </r>
      </text>
    </comment>
    <comment ref="A68" authorId="0" shapeId="0" xr:uid="{00000000-0006-0000-0800-000026000000}">
      <text>
        <r>
          <rPr>
            <sz val="8"/>
            <color indexed="81"/>
            <rFont val="Tahoma"/>
            <family val="2"/>
            <charset val="238"/>
          </rPr>
          <t>Jedná se o osmimístné číslo uvedené v obchodním či jiném veřejném rejstříku; v případě zahraniční právnické osoby uveďte evidenční číslo, pod kterým je tato právnická osoba vedená v zahraničním veřejném rejstříku.</t>
        </r>
      </text>
    </comment>
    <comment ref="A70" authorId="0" shapeId="0" xr:uid="{00000000-0006-0000-0800-000027000000}">
      <text>
        <r>
          <rPr>
            <sz val="8"/>
            <color indexed="81"/>
            <rFont val="Tahoma"/>
            <family val="2"/>
            <charset val="238"/>
          </rPr>
          <t>Vyberte z možností druh vlastnictví: výlučné, spoluvlastnictví, společné jmění manželů.</t>
        </r>
      </text>
    </comment>
    <comment ref="A71" authorId="0" shapeId="0" xr:uid="{00000000-0006-0000-0800-000028000000}">
      <text>
        <r>
          <rPr>
            <sz val="8"/>
            <color indexed="81"/>
            <rFont val="Tahoma"/>
            <family val="2"/>
            <charset val="238"/>
          </rPr>
          <t>Uveďte podle zápisu v obchodním či jiném veřejném rejstříku; v případě zahraniční právnické osoby uveďte sídlo, které je zapsané v zahraničním rejstříku.</t>
        </r>
      </text>
    </comment>
    <comment ref="A74" authorId="0" shapeId="0" xr:uid="{00000000-0006-0000-0800-000029000000}">
      <text>
        <r>
          <rPr>
            <sz val="8"/>
            <color indexed="81"/>
            <rFont val="Tahoma"/>
            <family val="2"/>
            <charset val="238"/>
          </rPr>
          <t>Zde můžete uvést další důležité informace nad rámec vyplňovaných údajů.</t>
        </r>
      </text>
    </comment>
  </commentList>
</comments>
</file>

<file path=xl/sharedStrings.xml><?xml version="1.0" encoding="utf-8"?>
<sst xmlns="http://schemas.openxmlformats.org/spreadsheetml/2006/main" count="1055" uniqueCount="287">
  <si>
    <t>Adresa pro doručování</t>
  </si>
  <si>
    <t>Údaje o funkci a organizaci, ve které veřejný funkcionář působí</t>
  </si>
  <si>
    <t>Oznámení o činnostech</t>
  </si>
  <si>
    <t>Poznámka</t>
  </si>
  <si>
    <t>Specifikace</t>
  </si>
  <si>
    <t>Počet</t>
  </si>
  <si>
    <t>Vyberte funkci</t>
  </si>
  <si>
    <t>pozemek</t>
  </si>
  <si>
    <t>Vyberte druh nemovité věci</t>
  </si>
  <si>
    <t>Vyberte způsob nabytí</t>
  </si>
  <si>
    <t>darovací smlouva</t>
  </si>
  <si>
    <t>dědění</t>
  </si>
  <si>
    <t>kupní smlouva</t>
  </si>
  <si>
    <t>odkaz</t>
  </si>
  <si>
    <t>směnná smlouva</t>
  </si>
  <si>
    <t>smlouva o dílo</t>
  </si>
  <si>
    <t>výstavba</t>
  </si>
  <si>
    <t>společné jmění manželů</t>
  </si>
  <si>
    <t>spoluvlastnictví</t>
  </si>
  <si>
    <t>Vyberte typ vlastnictví</t>
  </si>
  <si>
    <t>výlučné</t>
  </si>
  <si>
    <t>dluhopis</t>
  </si>
  <si>
    <t>investiční list</t>
  </si>
  <si>
    <t>kmenový list</t>
  </si>
  <si>
    <t>podílový list</t>
  </si>
  <si>
    <t>směnka</t>
  </si>
  <si>
    <t>Vyberte druh</t>
  </si>
  <si>
    <t>Vyberte druh činnosti</t>
  </si>
  <si>
    <t>obdobný vztah</t>
  </si>
  <si>
    <t>služební poměr</t>
  </si>
  <si>
    <t>prostřednictvím odpovědného zástupce</t>
  </si>
  <si>
    <t>samostatně</t>
  </si>
  <si>
    <t>dozorčí orgán</t>
  </si>
  <si>
    <t>kontrolní orgán</t>
  </si>
  <si>
    <t>řídící orgán</t>
  </si>
  <si>
    <t>statutární orgán</t>
  </si>
  <si>
    <t>Vyberte způsob podnikání</t>
  </si>
  <si>
    <t>Vyberte druh orgánu</t>
  </si>
  <si>
    <t>provozování rozhlasového vysílání</t>
  </si>
  <si>
    <t>provozování televizního vysílání</t>
  </si>
  <si>
    <t>vydávání periodického tisku</t>
  </si>
  <si>
    <t>Vyberte způsob</t>
  </si>
  <si>
    <t>Datum narození*</t>
  </si>
  <si>
    <t>Druh oznámení*</t>
  </si>
  <si>
    <t>Fyzická osoba</t>
  </si>
  <si>
    <t>Právnická osoba</t>
  </si>
  <si>
    <t>Závazky</t>
  </si>
  <si>
    <t>Příjmy</t>
  </si>
  <si>
    <t>funkce (2)</t>
  </si>
  <si>
    <t>Podnikání(3)</t>
  </si>
  <si>
    <t>Člen statutárního orgánu(4)</t>
  </si>
  <si>
    <t>Obdobný vztah(7)</t>
  </si>
  <si>
    <t>Nemovité věci 8+9+10</t>
  </si>
  <si>
    <t>Obchodní podíl nepředstavovaný CP(13)</t>
  </si>
  <si>
    <t>Oddíl II.</t>
  </si>
  <si>
    <t>Oddíl III.</t>
  </si>
  <si>
    <t>ODDÍL IV.</t>
  </si>
  <si>
    <t>jiné - blíže specifikovat v poznámce</t>
  </si>
  <si>
    <t>akcie</t>
  </si>
  <si>
    <t>Vyberte předmět</t>
  </si>
  <si>
    <t>V případě, že zvolíte jako způsob provozování: "jako společník, člen nebo ovládající osoba právnické osoby", vyplňte dále obchodní firmu (název, IČO a sídlo této právnické osoby).</t>
  </si>
  <si>
    <t>jiné</t>
  </si>
  <si>
    <t>jako společník, člen nebo ovládající osoba právnické osoby, která je provozovatelem rozhlasového nebo televizního vysílání nebo vydavatelem periodického tisku</t>
  </si>
  <si>
    <t>pracovněprávní vztah</t>
  </si>
  <si>
    <t>jiné - blíže specifikovat</t>
  </si>
  <si>
    <t>Další činnosti jsou na samostatném listu (vyberte jednu z variant)</t>
  </si>
  <si>
    <t>Další nemovité věci jsou na samostatném listu (vyberte jednu z variant)</t>
  </si>
  <si>
    <t>Další podíly jsou na samostatném listu (vyberte jednu z variant)</t>
  </si>
  <si>
    <t>Další jiné věci movité jsou na samostatném listu (vyberte jednu z variant)</t>
  </si>
  <si>
    <t>Další závazky jsou na samostatném listu (vyberte jednu z variant)</t>
  </si>
  <si>
    <t>zatímní list</t>
  </si>
  <si>
    <t>Vyberte druh příjmu</t>
  </si>
  <si>
    <t>dar</t>
  </si>
  <si>
    <t>dohoda o pracovní činnosti</t>
  </si>
  <si>
    <t>dohoda o provedení práce</t>
  </si>
  <si>
    <t>pracovní poměr</t>
  </si>
  <si>
    <t>příjem z podnikatelské nebo jiné samostatné výdělečné činnosti</t>
  </si>
  <si>
    <t>příjem z účasti nebo činnosti v podnikající právnické osobě</t>
  </si>
  <si>
    <t>jiná majetková výhoda</t>
  </si>
  <si>
    <t>jiný peněžitý příjem</t>
  </si>
  <si>
    <t>List číslo</t>
  </si>
  <si>
    <t>Zaměstnavatel</t>
  </si>
  <si>
    <t>nepodnikající fyzická osoba</t>
  </si>
  <si>
    <t>podnikající fyzická osoba nebo právnická osoba</t>
  </si>
  <si>
    <t>Vyberte zaměstnavatele</t>
  </si>
  <si>
    <t>Vyberte zdroj příjmu</t>
  </si>
  <si>
    <t>fyzická osoba</t>
  </si>
  <si>
    <t>právnická osoba</t>
  </si>
  <si>
    <t>jiný zdroj</t>
  </si>
  <si>
    <t>Vyberte věřitele</t>
  </si>
  <si>
    <t xml:space="preserve"> </t>
  </si>
  <si>
    <t>Adresa</t>
  </si>
  <si>
    <t>Jméno*, příjmení*, titul</t>
  </si>
  <si>
    <t>Název</t>
  </si>
  <si>
    <t>List č. 01 - Podnikání nebo provozování jiné samostatné výdělečné činnosti</t>
  </si>
  <si>
    <t>List č. 02 - Společník nebo člen podnikající právnické osoby</t>
  </si>
  <si>
    <t>List č. 03 - Člen statutárního orgánu, člen řídícího, dozorčího nebo kontrolního orgánu podnikající právnické osoby</t>
  </si>
  <si>
    <t>List č. 04 - Provozování rozhlasového nebo televizního vysílání nebo vydávání periodického tisku</t>
  </si>
  <si>
    <t>List č. 05 - Další činnost v pracovněprávním nebo obdobném vztahu nebo ve služebním poměru, nejde-li o vztah nebo poměr, v němž působí jako veřejný funkcionář</t>
  </si>
  <si>
    <t>List č. 06 - Věci nemovité</t>
  </si>
  <si>
    <t>List č. 07 - Cenné papíry, zaknihované cenné papíry nebo práva s nimi spojená</t>
  </si>
  <si>
    <t>List č. 08 - Podíl v obchodní korporaci nepředstavovaný cenným papírem nebo zaknihovaným cenným papírem</t>
  </si>
  <si>
    <t>Druh oznámení</t>
  </si>
  <si>
    <t>Období, za které se oznámení podává</t>
  </si>
  <si>
    <t>Další údaje jsou na samostatném listu (vyberte jednu z variant)</t>
  </si>
  <si>
    <t>Všechna pole označena * jsou povinná.</t>
  </si>
  <si>
    <t>**) Souhlasím se zasláním informace o zaevidovaném oznámení na shora uvedený pracovní e-mail</t>
  </si>
  <si>
    <t xml:space="preserve">Pokud nesouhlasíte se zasláním informace o zaevidovaní oznámení na e-mail a trváte na zasílání v listinné podobě, vyplňte </t>
  </si>
  <si>
    <t>zde nesouhlasím.</t>
  </si>
  <si>
    <t>Datum a podpis</t>
  </si>
  <si>
    <t>Oddíl I.</t>
  </si>
  <si>
    <t>Obec*, PSČ*, stát*</t>
  </si>
  <si>
    <t>Velikost podílu v %*</t>
  </si>
  <si>
    <t>Věřitel - právnická osoba*</t>
  </si>
  <si>
    <t>Věřitel - fyzická osoba*</t>
  </si>
  <si>
    <t>Organizace 1)*</t>
  </si>
  <si>
    <t>Ulice*, č.p./č.o.*</t>
  </si>
  <si>
    <t>Všeobecné údaje</t>
  </si>
  <si>
    <t>Pracovní e-mail**</t>
  </si>
  <si>
    <t>List č. 09 - Jiné věci movité</t>
  </si>
  <si>
    <t>Jméno*, příjmení*</t>
  </si>
  <si>
    <t>Předsedkyně/Předseda</t>
  </si>
  <si>
    <t>Místopředsedkyně/Místopředseda</t>
  </si>
  <si>
    <t>Předsedkyně senátu/Předseda senátu</t>
  </si>
  <si>
    <t>Předsedkyně kolegia/Předseda kolegia</t>
  </si>
  <si>
    <t>Soudkyně/Soudce</t>
  </si>
  <si>
    <t>Telefon/Datová schránka</t>
  </si>
  <si>
    <t>List  č. 01 - Podnikání nebo provozování jiné samostatné výdělečné činnosti</t>
  </si>
  <si>
    <t>List  č. 04 - Provozování rozhlasového nebo televizního vysílání nebo vydávání periodického tisku</t>
  </si>
  <si>
    <t>List č. 05 - Další činnosti v pracovněprávním nebo obdobném vztahu nebo ve služebním poměru</t>
  </si>
  <si>
    <t>Jméno, příjmení, datum narození</t>
  </si>
  <si>
    <t>Organizace</t>
  </si>
  <si>
    <t>Společník</t>
  </si>
  <si>
    <t>Celkem</t>
  </si>
  <si>
    <t>hodnoty k přepínačům</t>
  </si>
  <si>
    <t>Obec*, stát narození*</t>
  </si>
  <si>
    <t>Základní poučení</t>
  </si>
  <si>
    <t>Poznámka 3)</t>
  </si>
  <si>
    <t>Toto poučení nenahrazuje zákon č. 159/2006 Sb., o střetu zájmů, ve znění pozdějších předpisů a Metodiku k podávání oznámení veřejnými funkcionáři podle zákona o střetu zájmů.</t>
  </si>
  <si>
    <t>Vstupní oznámení</t>
  </si>
  <si>
    <t>Veškeré skutečnosti veřejný funkcionář oznamuje podle stavu ke dni předcházejícímu dni zahájení výkonu funkce.</t>
  </si>
  <si>
    <t>Oznámení o majetku, který veřejný vlastní ke dni předcházejícímu dni zahájení výkonu funkce</t>
  </si>
  <si>
    <t>Podnikání nebo provozování jiné samostatné výdělečné činnosti 5)</t>
  </si>
  <si>
    <t>Poznámka  9)</t>
  </si>
  <si>
    <t>Společník nebo člen podnikající právnické osoby 10)</t>
  </si>
  <si>
    <t>Poznámka 14)</t>
  </si>
  <si>
    <t>Člen statutárního orgánu, člen řídícího, dozorčího nebo kontrolního orgánu 
podnikající právnické osoby 15)</t>
  </si>
  <si>
    <t>Poznámka 20)</t>
  </si>
  <si>
    <t>Provozování rozhlasového nebo televizního vysílání nebo vydávání periodického 
tisku 21)</t>
  </si>
  <si>
    <t>Název média 24)</t>
  </si>
  <si>
    <t>Poznámka 28)</t>
  </si>
  <si>
    <t>Další činnost v pracovněprávním nebo obdobném vztahu nebo ve služebním 
poměru, nejde-li o vztah nebo poměr, v němž působí jako veřejný funkcionář 29)</t>
  </si>
  <si>
    <t>Poznámka 34)</t>
  </si>
  <si>
    <t>Věci nemovité 36)</t>
  </si>
  <si>
    <t>Na konci oznámení uveďte datum sestavení oznámení a připojte svůj podpis.</t>
  </si>
  <si>
    <t>List č. 10 - Nesplacené závazky</t>
  </si>
  <si>
    <t>buňka</t>
  </si>
  <si>
    <t>Provozování rozhlasu(5)</t>
  </si>
  <si>
    <t>Provozování rozhlasu(6)</t>
  </si>
  <si>
    <t>Sloupec1</t>
  </si>
  <si>
    <t>1 nemovitosti</t>
  </si>
  <si>
    <t>Cenné papíry (11)</t>
  </si>
  <si>
    <t>Cenné papíry 12</t>
  </si>
  <si>
    <t>Jiné věci movité (14)</t>
  </si>
  <si>
    <t>Jiné věci movité (15)</t>
  </si>
  <si>
    <t>typ oznámení</t>
  </si>
  <si>
    <t xml:space="preserve">podnikání </t>
  </si>
  <si>
    <t>podnikání listy</t>
  </si>
  <si>
    <t>stavba</t>
  </si>
  <si>
    <t>společník</t>
  </si>
  <si>
    <t>jednotka</t>
  </si>
  <si>
    <t>společník -list</t>
  </si>
  <si>
    <t>právo stavby</t>
  </si>
  <si>
    <t>člen statut.</t>
  </si>
  <si>
    <t>člen sta.- list</t>
  </si>
  <si>
    <t>rozhlas</t>
  </si>
  <si>
    <t>rozhlas - list</t>
  </si>
  <si>
    <t>dal. činnosti</t>
  </si>
  <si>
    <t>d. činno - list</t>
  </si>
  <si>
    <t>KN</t>
  </si>
  <si>
    <t>2 nemovitost</t>
  </si>
  <si>
    <t>Specifikace druhu</t>
  </si>
  <si>
    <t>KN - list</t>
  </si>
  <si>
    <t>CP</t>
  </si>
  <si>
    <t>Vyberte specifikaci druhu</t>
  </si>
  <si>
    <t>CP - list</t>
  </si>
  <si>
    <t>chmelnice</t>
  </si>
  <si>
    <t>Obch. pod.</t>
  </si>
  <si>
    <t>lesní pozemek</t>
  </si>
  <si>
    <t>orná půda</t>
  </si>
  <si>
    <t>movitosti</t>
  </si>
  <si>
    <t>ostatní plocha</t>
  </si>
  <si>
    <t>movit - list</t>
  </si>
  <si>
    <t>ovocný sad</t>
  </si>
  <si>
    <t>příjmy</t>
  </si>
  <si>
    <t>trvalý travní porost</t>
  </si>
  <si>
    <t>příjmy - listy</t>
  </si>
  <si>
    <t>vinice</t>
  </si>
  <si>
    <t>závazky</t>
  </si>
  <si>
    <t>vodní plocha</t>
  </si>
  <si>
    <t>závazky - listy</t>
  </si>
  <si>
    <t>zahrada</t>
  </si>
  <si>
    <t>3 nemovitost</t>
  </si>
  <si>
    <t>zastavěná plocha a nádvoří</t>
  </si>
  <si>
    <t>budova bez č. p./č. e.</t>
  </si>
  <si>
    <t>budova s č. p.</t>
  </si>
  <si>
    <t xml:space="preserve">budova s č. e. </t>
  </si>
  <si>
    <t>budova s rozestavěnými jednotkami</t>
  </si>
  <si>
    <t>rozestavěná budova</t>
  </si>
  <si>
    <t>vodní dílo</t>
  </si>
  <si>
    <t>4 nemovitost</t>
  </si>
  <si>
    <t>ateliér</t>
  </si>
  <si>
    <t>byt</t>
  </si>
  <si>
    <t>dílna nebo provozovna</t>
  </si>
  <si>
    <t>garáž</t>
  </si>
  <si>
    <t>jiný nebytový prostor</t>
  </si>
  <si>
    <t>rozestavěná jednotka</t>
  </si>
  <si>
    <t>skupina bytů</t>
  </si>
  <si>
    <t>skupina bytů a nebytových prostorů</t>
  </si>
  <si>
    <t>skupina nebytových prostorů</t>
  </si>
  <si>
    <t>Položka není povinná.</t>
  </si>
  <si>
    <t>jiný</t>
  </si>
  <si>
    <t xml:space="preserve">  </t>
  </si>
  <si>
    <t>Nepovinné údaje</t>
  </si>
  <si>
    <t>A. Nemovité věci evidované v katastru nemovitostí</t>
  </si>
  <si>
    <t>Obec katastrálního území</t>
  </si>
  <si>
    <t>Č. p./ č. e.</t>
  </si>
  <si>
    <t>Datum zahájení výkonu funkce</t>
  </si>
  <si>
    <t>Předmět 6)*</t>
  </si>
  <si>
    <t>Místo výkonu podnikání nebo provozování jiné samostatné výdělečné činnosti 8)*</t>
  </si>
  <si>
    <t>Obchodní firma/název 11)*</t>
  </si>
  <si>
    <t>IČO 12)*</t>
  </si>
  <si>
    <t>Sídlo právnické osoby 13)*</t>
  </si>
  <si>
    <t>Člen statutárního orgánu, člen řídícího, dozorčího nebo kontrolního orgánu podnikající právnické osoby 15)</t>
  </si>
  <si>
    <t>Obchodní firma/název 16)*</t>
  </si>
  <si>
    <t>IČO 17)*</t>
  </si>
  <si>
    <t>Sídlo právnické osoby 19)*</t>
  </si>
  <si>
    <t>Provozování rozhlasového nebo televizního vysílání nebo vydávání periodického tisku 21)</t>
  </si>
  <si>
    <t>Další činnost v pracovněprávním nebo obdobném vztahu nebo ve služebním poměru, nejde-li o vztah nebo poměr, v němž působí jako veřejný funkcionář 29)</t>
  </si>
  <si>
    <t>Jméno/název 31)*</t>
  </si>
  <si>
    <t>IČO 32)*</t>
  </si>
  <si>
    <t>Místo výkonu podnikaní/sídlo právnické osoby  33)*</t>
  </si>
  <si>
    <t>Jméno*, příjmení 35)*</t>
  </si>
  <si>
    <t>Poznámka 38)</t>
  </si>
  <si>
    <t>B. Nemovité věci neevidované v katastru nemovitostí 39)</t>
  </si>
  <si>
    <t>Číslo LV 37)</t>
  </si>
  <si>
    <t>Katastrální území 37)</t>
  </si>
  <si>
    <t>Cenné papíry, zaknihované cenné papíry nebo práva s nimi spojená 43)</t>
  </si>
  <si>
    <t>Poznámka 47)</t>
  </si>
  <si>
    <t>Podíl v obchodní korporaci nepředstavovaný cenným papírem nebo 
zaknihovaným cenným papírem 48)</t>
  </si>
  <si>
    <t>Poznámka  53)</t>
  </si>
  <si>
    <t>Poznámka 59)</t>
  </si>
  <si>
    <t>Nesplacené závazky, zejména půjčky a úvěry, pokud jejich výše ke dni předcházejícímu 
dni zahájení výkonu funkce přesahuje v jednotlivém případě částku 100 000 Kč  60)</t>
  </si>
  <si>
    <t>Poznámka 66)</t>
  </si>
  <si>
    <t>Přílohy 67)</t>
  </si>
  <si>
    <t>Emitent 45)*</t>
  </si>
  <si>
    <t>Podíl v obchodní korporaci nepředstavovaný cenným papírem nebo zaknihovaným cenným papírem 48)</t>
  </si>
  <si>
    <t>Obchodní firma/název obchodní korporace 49)*</t>
  </si>
  <si>
    <t>IČO 50)*</t>
  </si>
  <si>
    <t>Sídlo obchodní korporace 52)*</t>
  </si>
  <si>
    <t>Druh movité věci 55)*</t>
  </si>
  <si>
    <t>Pořizovací cena v Kč 56)*</t>
  </si>
  <si>
    <r>
      <t>Jiné věci movité určené podle druhu, jejichž cena, která je v daném místě a čase obvyklá, přesahuje v</t>
    </r>
    <r>
      <rPr>
        <b/>
        <sz val="10"/>
        <color theme="1"/>
        <rFont val="Calibri"/>
        <family val="2"/>
        <charset val="238"/>
      </rPr>
      <t> </t>
    </r>
    <r>
      <rPr>
        <b/>
        <sz val="10"/>
        <color theme="1"/>
        <rFont val="Calibri"/>
        <family val="2"/>
        <charset val="238"/>
        <scheme val="minor"/>
      </rPr>
      <t>jednotlivém případě částku 500 000 Kč  54)</t>
    </r>
  </si>
  <si>
    <t>Nesplacené závazky, zejména půjčky a úvěry, pokud jejich výše ke dni předcházejícímu dni zahájení výkonu funkce přesahuje v jednotlivém případě částku částku 100 000 Kč 60)</t>
  </si>
  <si>
    <t>Druh závazku 61)*</t>
  </si>
  <si>
    <t>Výše závazku v Kč 62)*</t>
  </si>
  <si>
    <t>Obchodní firma/název 63)*</t>
  </si>
  <si>
    <t>IČO 64)*</t>
  </si>
  <si>
    <t>Sídlo právnické osoby 65)*</t>
  </si>
  <si>
    <t>Při vyplňování se prosím řiďte Pokyny k vyplnění vstupního oznámení a Metodikou k podávání oznámení veřejnými funkcionáři podle zákona 
o střetu zájmů.</t>
  </si>
  <si>
    <t>Datum zahájení výkonu funkce = datum složení slibu</t>
  </si>
  <si>
    <t>Jiné věci movité určené podle druhu, jejichž cena, která je v daném místě
a čase obvyklá, přesahuje v jednotlivém případě částku 500 000 Kč  54)</t>
  </si>
  <si>
    <t>Oznámení o závazcích</t>
  </si>
  <si>
    <t>Postupujte podle Desatera pro vyplnění vstupního oznámení včetně návodu na vyplnění části Věci nemovité</t>
  </si>
  <si>
    <r>
      <rPr>
        <b/>
        <sz val="8"/>
        <color theme="1"/>
        <rFont val="Calibri"/>
        <family val="2"/>
        <charset val="238"/>
        <scheme val="minor"/>
      </rPr>
      <t xml:space="preserve">                                            Informace pro soudce České republiky o zpracování osobních údajů v oblasti střetu zájmů
</t>
    </r>
    <r>
      <rPr>
        <sz val="8"/>
        <color theme="1"/>
        <rFont val="Calibri"/>
        <family val="2"/>
        <charset val="238"/>
        <scheme val="minor"/>
      </rPr>
      <t xml:space="preserve">
</t>
    </r>
    <r>
      <rPr>
        <i/>
        <sz val="8"/>
        <color theme="1"/>
        <rFont val="Calibri"/>
        <family val="2"/>
        <charset val="238"/>
        <scheme val="minor"/>
      </rPr>
      <t xml:space="preserve">podle ustanovení čl. 13 nařízení Evropského parlamentu a Rady (EU) 2016/679 ze dne 27. dubna 2016 o ochraně fyzických osob v souvislosti se zpracováním osobních údajů a o volném pohybu těchto údajů a o zrušení směrnice 95/46/ES
</t>
    </r>
    <r>
      <rPr>
        <sz val="8"/>
        <color theme="1"/>
        <rFont val="Calibri"/>
        <family val="2"/>
        <charset val="238"/>
        <scheme val="minor"/>
      </rPr>
      <t xml:space="preserve">
V souladu s čl. 13 nařízení Evropského parlamentu a Rady (EU) 2016/679 ze dne 27. dubna 2016 o ochraně fyzických osob v souvislosti se zpracováním osobních údajů a o volném pohybu těchto údajů a o zrušení směrnice 95/46/ES (obecné nařízení o ochraně osobních údajů) (dále jen „GDPR“) podáváme informaci o zpracování Vašich osobních údajů v oblasti střetu zájmů. 
</t>
    </r>
    <r>
      <rPr>
        <b/>
        <sz val="8"/>
        <color theme="1"/>
        <rFont val="Calibri"/>
        <family val="2"/>
        <charset val="238"/>
        <scheme val="minor"/>
      </rPr>
      <t>Kdo je správce Vašich osobních údajů a jaké jsou jeho kontaktní údaje?</t>
    </r>
    <r>
      <rPr>
        <sz val="8"/>
        <color theme="1"/>
        <rFont val="Calibri"/>
        <family val="2"/>
        <charset val="238"/>
        <scheme val="minor"/>
      </rPr>
      <t xml:space="preserve">
Správcem Vašich osobních údajů je Nejvyšší soud, Burešova 20, Brno, PSČ 657 37, tel.: 541 593 111, ID datové schránky: kccaa9t, e-mail: podatelna@nsoud.cz
</t>
    </r>
    <r>
      <rPr>
        <b/>
        <sz val="8"/>
        <color theme="1"/>
        <rFont val="Calibri"/>
        <family val="2"/>
        <charset val="238"/>
        <scheme val="minor"/>
      </rPr>
      <t xml:space="preserve">
Jaké osobní údaje shromažďujeme?</t>
    </r>
    <r>
      <rPr>
        <sz val="8"/>
        <color theme="1"/>
        <rFont val="Calibri"/>
        <family val="2"/>
        <charset val="238"/>
        <scheme val="minor"/>
      </rPr>
      <t xml:space="preserve">
Shromažďujeme osobní údaje, které jste nám poskytl/a v rámci Oznámení o činnostech, oznámení o majetku a oznámení o příjmech a závazcích (dále jen „oznámení“) podle zákona č. 159/2006 Sb., o střetu zájmů, ve znění pozdějších předpisů (dále jen „zákon o střetu zájmů“), a osobní údaje z veřejných rejstříků, registrů a informačních systémů veřejné správy v souladu s § 14c zákona o střetu zájmů.
</t>
    </r>
    <r>
      <rPr>
        <b/>
        <sz val="8"/>
        <color theme="1"/>
        <rFont val="Calibri"/>
        <family val="2"/>
        <charset val="238"/>
        <scheme val="minor"/>
      </rPr>
      <t xml:space="preserve">Jaký je právní titul a účel zpracování Vašich osobních údajů? </t>
    </r>
    <r>
      <rPr>
        <sz val="8"/>
        <color theme="1"/>
        <rFont val="Calibri"/>
        <family val="2"/>
        <charset val="238"/>
        <scheme val="minor"/>
      </rPr>
      <t xml:space="preserve">
Osobní údaje, které jste nám poskytl/a v oznámení a osobní údaje získané z veřejných rejstříků, registrů a informačních systémů veřejné správy zpracováváme za účelem plnění právních povinností vyplývajících ze zákona o střetu zájmů. Podle zákona o střetu zájmů máte jako soudce povinnost Vaše osobní údaje poskytnout, stejně jako Nejvyšší soud má právo je po Vás požadovat. 
Veškeré Vaše údaje vedené v registru oznámení v souladu s § 13 odst. 8 zákona o střetu zájmů používáme a dále zpracováváme pouze za účelem zjištění případného porušení povinností při výkonu funkce soudce stanovených tímto zákonem.
K zajištění uvedeného účelu zpracování jsou Vaše osobní údaje zpracovávány v analogové formě osobního spisu, v databázích a v informačních systémech splňujících podmínky bezpečnosti podle zákona č.  181/2014 Sb., o kybernetické bezpečnosti a o změně souvisejících zákonů, ve znění pozdějších předpisů. 
</t>
    </r>
    <r>
      <rPr>
        <b/>
        <sz val="8"/>
        <color theme="1"/>
        <rFont val="Calibri"/>
        <family val="2"/>
        <charset val="238"/>
        <scheme val="minor"/>
      </rPr>
      <t xml:space="preserve">Komu mohou být Vaše osobní údaje předány? </t>
    </r>
    <r>
      <rPr>
        <sz val="8"/>
        <color theme="1"/>
        <rFont val="Calibri"/>
        <family val="2"/>
        <charset val="238"/>
        <scheme val="minor"/>
      </rPr>
      <t xml:space="preserve">
Oznámení jsou neveřejná, nelze se proto domáhat informací z nich ani pomocí zákona č. 106/1999 Sb., o svobodném přístupu k informacím, ve</t>
    </r>
    <r>
      <rPr>
        <sz val="8"/>
        <color theme="1"/>
        <rFont val="Calibri"/>
        <family val="2"/>
        <charset val="238"/>
      </rPr>
      <t> </t>
    </r>
    <r>
      <rPr>
        <sz val="8"/>
        <color theme="1"/>
        <rFont val="Calibri"/>
        <family val="2"/>
        <charset val="238"/>
        <scheme val="minor"/>
      </rPr>
      <t xml:space="preserve">znění pozdějších předpisů (§ 14b odst. 2 zákona o střetu zájmů). Přístup k osobním údajům, které jsou v registru oznámení obsaženy, mají pouze subjekty přímo vyjmenované v § 14b odst. 3 zákona o střetu zájmů, a to v rozsahu potřebném pro výkon své působnosti.
Za účelem aktualizace Vašich osobních údajů v Centrálním registru oznámení jsou tyto předávány v minimální formě (příjmení, jméno, datum narození, soud, na kterém působíte) Ministerstvu spravedlnosti, které je jeho správcem.
V odůvodněných případech mohou být Vaše osobní údaje, které jsou uložené v informačních systémech zpracovávány externími dodavateli informačních systémů v postavení zpracovatelů, a to za účelem údržby a rozvoje informačních systémů. Ochranu osobních údajů ve vztahu ke zpracovatelům upravují smlouvy o zpracování osobních údajů.
</t>
    </r>
    <r>
      <rPr>
        <b/>
        <sz val="8"/>
        <color theme="1"/>
        <rFont val="Calibri"/>
        <family val="2"/>
        <charset val="238"/>
        <scheme val="minor"/>
      </rPr>
      <t>Jak dlouho uchováváme Vaše osobní údaje?</t>
    </r>
    <r>
      <rPr>
        <sz val="8"/>
        <color theme="1"/>
        <rFont val="Calibri"/>
        <family val="2"/>
        <charset val="238"/>
        <scheme val="minor"/>
      </rPr>
      <t xml:space="preserve">
Vaše osobní údaje jsou uchovávány po celou dobu výkonu funkce soudce a dále po dobu pěti let po ukončení výkonu funkce a podléhají pravidlům stanoveným v zákoně č. 499/2004 Sb., o archivnictví a spisové službě a o změně některých zákonů, ve znění pozdějších předpisů, vyhlášce č. 259/2012 Sb., o podrobnostech výkonu spisové služby, ve znění pozdějších předpisů, a skartačním řádu Nejvyššího soudu.
</t>
    </r>
    <r>
      <rPr>
        <b/>
        <sz val="8"/>
        <color theme="1"/>
        <rFont val="Calibri"/>
        <family val="2"/>
        <charset val="238"/>
        <scheme val="minor"/>
      </rPr>
      <t>Jsou Vaše osobní údaje předávány do zahraničí (státy mimo EU a mezinárodní organizace)?</t>
    </r>
    <r>
      <rPr>
        <sz val="8"/>
        <color theme="1"/>
        <rFont val="Calibri"/>
        <family val="2"/>
        <charset val="238"/>
        <scheme val="minor"/>
      </rPr>
      <t xml:space="preserve">
Případné předání osobních údajů do zahraničí (státy mimo EU a mezinárodních organizací) je možné rovněž výlučně na základě právního předpisu nebo mezinárodní smlouvy, kterou je Česká republika vázána.
</t>
    </r>
    <r>
      <rPr>
        <b/>
        <sz val="8"/>
        <color theme="1"/>
        <rFont val="Calibri"/>
        <family val="2"/>
        <charset val="238"/>
        <scheme val="minor"/>
      </rPr>
      <t>Jaká jsou Vaše práva ve vztahu ke zpracování Vašich osobních údajů?</t>
    </r>
    <r>
      <rPr>
        <sz val="8"/>
        <color theme="1"/>
        <rFont val="Calibri"/>
        <family val="2"/>
        <charset val="238"/>
        <scheme val="minor"/>
      </rPr>
      <t xml:space="preserve">
V této oblasti</t>
    </r>
    <r>
      <rPr>
        <b/>
        <sz val="8"/>
        <color theme="1"/>
        <rFont val="Calibri"/>
        <family val="2"/>
        <charset val="238"/>
        <scheme val="minor"/>
      </rPr>
      <t xml:space="preserve"> můžete</t>
    </r>
    <r>
      <rPr>
        <sz val="8"/>
        <color theme="1"/>
        <rFont val="Calibri"/>
        <family val="2"/>
        <charset val="238"/>
        <scheme val="minor"/>
      </rPr>
      <t xml:space="preserve"> jako subjekt osobních údajů uplatnit následující práva:
• právo na přístup k</t>
    </r>
    <r>
      <rPr>
        <b/>
        <sz val="8"/>
        <color theme="1"/>
        <rFont val="Calibri"/>
        <family val="2"/>
        <charset val="238"/>
        <scheme val="minor"/>
      </rPr>
      <t xml:space="preserve"> osobním údajům</t>
    </r>
    <r>
      <rPr>
        <sz val="8"/>
        <color theme="1"/>
        <rFont val="Calibri"/>
        <family val="2"/>
        <charset val="238"/>
        <scheme val="minor"/>
      </rPr>
      <t xml:space="preserve"> (čl. 15 GDPR)
• právo na </t>
    </r>
    <r>
      <rPr>
        <b/>
        <sz val="8"/>
        <color theme="1"/>
        <rFont val="Calibri"/>
        <family val="2"/>
        <charset val="238"/>
        <scheme val="minor"/>
      </rPr>
      <t>opravu</t>
    </r>
    <r>
      <rPr>
        <sz val="8"/>
        <color theme="1"/>
        <rFont val="Calibri"/>
        <family val="2"/>
        <charset val="238"/>
        <scheme val="minor"/>
      </rPr>
      <t xml:space="preserve"> a </t>
    </r>
    <r>
      <rPr>
        <b/>
        <sz val="8"/>
        <color theme="1"/>
        <rFont val="Calibri"/>
        <family val="2"/>
        <charset val="238"/>
        <scheme val="minor"/>
      </rPr>
      <t>doplnění</t>
    </r>
    <r>
      <rPr>
        <sz val="8"/>
        <color theme="1"/>
        <rFont val="Calibri"/>
        <family val="2"/>
        <charset val="238"/>
        <scheme val="minor"/>
      </rPr>
      <t xml:space="preserve"> (čl. 16 GDPR)
</t>
    </r>
    <r>
      <rPr>
        <b/>
        <sz val="8"/>
        <color theme="1"/>
        <rFont val="Calibri"/>
        <family val="2"/>
        <charset val="238"/>
        <scheme val="minor"/>
      </rPr>
      <t>Omezeně lze uplatnit:</t>
    </r>
    <r>
      <rPr>
        <sz val="8"/>
        <color theme="1"/>
        <rFont val="Calibri"/>
        <family val="2"/>
        <charset val="238"/>
        <scheme val="minor"/>
      </rPr>
      <t xml:space="preserve">
• právo na výmaz (právo být zapomenut) – (čl. 17 GDPR)  
Právo na</t>
    </r>
    <r>
      <rPr>
        <b/>
        <sz val="8"/>
        <color theme="1"/>
        <rFont val="Calibri"/>
        <family val="2"/>
        <charset val="238"/>
        <scheme val="minor"/>
      </rPr>
      <t xml:space="preserve"> omezení zpracování</t>
    </r>
    <r>
      <rPr>
        <sz val="8"/>
        <color theme="1"/>
        <rFont val="Calibri"/>
        <family val="2"/>
        <charset val="238"/>
        <scheme val="minor"/>
      </rPr>
      <t xml:space="preserve"> (čl. 18 GDPR) náleží subjektu osobních údajů</t>
    </r>
    <r>
      <rPr>
        <b/>
        <sz val="8"/>
        <color theme="1"/>
        <rFont val="Calibri"/>
        <family val="2"/>
        <charset val="238"/>
        <scheme val="minor"/>
      </rPr>
      <t xml:space="preserve"> pouze </t>
    </r>
    <r>
      <rPr>
        <sz val="8"/>
        <color theme="1"/>
        <rFont val="Calibri"/>
        <family val="2"/>
        <charset val="238"/>
        <scheme val="minor"/>
      </rPr>
      <t xml:space="preserve">v případě, že:
• subjekt údajů popírá přesnost osobních údajů, a to na dobu potřebnou k tomu, aby správce mohl přesnost osobních údajů ověřit;
• zpracování je protiprávní a subjekt údajů odmítá výmaz osobních údajů a žádá místo toho o omezení jejich použití;
• správce již osobní údaje nepotřebuje pro účely zpracování, ale subjekt údajů je požaduje pro určení, výkon nebo obhajobu právních nároků.
Při plnění povinností podle zákona </t>
    </r>
    <r>
      <rPr>
        <b/>
        <sz val="8"/>
        <color theme="1"/>
        <rFont val="Calibri"/>
        <family val="2"/>
        <charset val="238"/>
        <scheme val="minor"/>
      </rPr>
      <t>nelze</t>
    </r>
    <r>
      <rPr>
        <sz val="8"/>
        <color theme="1"/>
        <rFont val="Calibri"/>
        <family val="2"/>
        <charset val="238"/>
        <scheme val="minor"/>
      </rPr>
      <t xml:space="preserve"> uplatnit tato práva:
• právo na </t>
    </r>
    <r>
      <rPr>
        <b/>
        <sz val="8"/>
        <color theme="1"/>
        <rFont val="Calibri"/>
        <family val="2"/>
        <charset val="238"/>
        <scheme val="minor"/>
      </rPr>
      <t>přenositelnost osobních údaj</t>
    </r>
    <r>
      <rPr>
        <sz val="8"/>
        <color theme="1"/>
        <rFont val="Calibri"/>
        <family val="2"/>
        <charset val="238"/>
        <scheme val="minor"/>
      </rPr>
      <t xml:space="preserve">ů (čl. 20 GDPR)
• právo vznést </t>
    </r>
    <r>
      <rPr>
        <b/>
        <sz val="8"/>
        <color theme="1"/>
        <rFont val="Calibri"/>
        <family val="2"/>
        <charset val="238"/>
        <scheme val="minor"/>
      </rPr>
      <t>námitku proti zpracování</t>
    </r>
    <r>
      <rPr>
        <sz val="8"/>
        <color theme="1"/>
        <rFont val="Calibri"/>
        <family val="2"/>
        <charset val="238"/>
        <scheme val="minor"/>
      </rPr>
      <t xml:space="preserve"> (čl. 21 odst. 1 GDPR).
P</t>
    </r>
    <r>
      <rPr>
        <b/>
        <sz val="8"/>
        <color theme="1"/>
        <rFont val="Calibri"/>
        <family val="2"/>
        <charset val="238"/>
        <scheme val="minor"/>
      </rPr>
      <t>rávo podat stížnost u dozorového úřadu (čl. 77 GDPR) nelze</t>
    </r>
    <r>
      <rPr>
        <sz val="8"/>
        <color theme="1"/>
        <rFont val="Calibri"/>
        <family val="2"/>
        <charset val="238"/>
        <scheme val="minor"/>
      </rPr>
      <t xml:space="preserve"> uplatnit, neboť zpracování a ochrana osobních údajů při výkonu soudních pravomocí nepodléhají dozoru Úřadu pro ochranu osobních údajů. 
Bližší informace ke způsobu uplatnění Vašich práv naleznete na webových stránkách Nejvyššího soudu.</t>
    </r>
  </si>
  <si>
    <t>Datum zahájení výkonu funkce 4)*</t>
  </si>
  <si>
    <t>Parcelní číslo 37)</t>
  </si>
  <si>
    <t>Stát, obec</t>
  </si>
  <si>
    <t>Vyplněné oznámení vlastnoručně podepište a podejte i v případě, že nenastaly žádné skutečnosti, které by podléhaly oznamovací povinnosti.</t>
  </si>
  <si>
    <t xml:space="preserve">Vyplňujete klasický tiskopis, jenž neumožňuje aktivaci označení povinných položek na základě zvoleného výběru, výběry ze seznamu povolených hodnot a zobrazování komentářů jak je tomu v interaktivním formuláři. Proto  prosím dodržujte následující poučení.
Komentáře ke kolonkám označeným např. „1)“ jsou blíže rozepsány v Pokynech pro vyplnění vstupního oznámení. V číselně označených kolonkách se uvádí jedna z uvedených hodnot, jiný text není přípustný. Seznam hodnot naleznete níže.  
</t>
  </si>
  <si>
    <t>Označení � odkazuje na Základní poučení na straně číslo 6.</t>
  </si>
  <si>
    <t>OZNÁMENÍ  O ČINNOSTECH, MAJETKU, PŘÍJMECH A ZÁVAZCÍCH</t>
  </si>
  <si>
    <r>
      <rPr>
        <b/>
        <sz val="9"/>
        <color theme="0"/>
        <rFont val="Calibri"/>
        <family val="2"/>
        <charset val="238"/>
        <scheme val="minor"/>
      </rPr>
      <t xml:space="preserve">2)* – Zvolte dle nabízených možností funkci: </t>
    </r>
    <r>
      <rPr>
        <sz val="9"/>
        <color theme="0"/>
        <rFont val="Calibri"/>
        <family val="2"/>
        <charset val="238"/>
        <scheme val="minor"/>
      </rPr>
      <t>předsedkyně/předseda, místopředsedkyně/místopředseda, předsedkyně senátu/předseda senátu, předsedkyně kolegia/ předseda kolegia, soudkyně/ soudce.</t>
    </r>
    <r>
      <rPr>
        <b/>
        <sz val="9"/>
        <color theme="0"/>
        <rFont val="Calibri"/>
        <family val="2"/>
        <charset val="238"/>
        <scheme val="minor"/>
      </rPr>
      <t xml:space="preserve">
7)* – Zvolte dle nabízených možností: </t>
    </r>
    <r>
      <rPr>
        <sz val="9"/>
        <color theme="0"/>
        <rFont val="Calibri"/>
        <family val="2"/>
        <charset val="238"/>
        <scheme val="minor"/>
      </rPr>
      <t xml:space="preserve">prostřednictvím odpovědného zástupce, samostatně. </t>
    </r>
    <r>
      <rPr>
        <b/>
        <sz val="9"/>
        <color theme="0"/>
        <rFont val="Calibri"/>
        <family val="2"/>
        <charset val="238"/>
        <scheme val="minor"/>
      </rPr>
      <t xml:space="preserve">
18)* – Uveďte příslušný orgán z nabídky: </t>
    </r>
    <r>
      <rPr>
        <sz val="9"/>
        <color theme="0"/>
        <rFont val="Calibri"/>
        <family val="2"/>
        <charset val="238"/>
        <scheme val="minor"/>
      </rPr>
      <t>dozorčí orgán, kontrolní orgán, řídící orgán, statutární orgán, jiné; jde-li o jiný, než uvedený orgán, vyberte možnost "jiné" a konkretizujte jej v poznámce.</t>
    </r>
    <r>
      <rPr>
        <b/>
        <sz val="9"/>
        <color theme="0"/>
        <rFont val="Calibri"/>
        <family val="2"/>
        <charset val="238"/>
        <scheme val="minor"/>
      </rPr>
      <t xml:space="preserve">
22)* – Zvolte předmět z nabízených možností: </t>
    </r>
    <r>
      <rPr>
        <sz val="9"/>
        <color theme="0"/>
        <rFont val="Calibri"/>
        <family val="2"/>
        <charset val="238"/>
        <scheme val="minor"/>
      </rPr>
      <t>provozování rozhlasového vysílání, provozování televizního vysílání, vydávání periodického tisku.</t>
    </r>
    <r>
      <rPr>
        <b/>
        <sz val="9"/>
        <color theme="0"/>
        <rFont val="Calibri"/>
        <family val="2"/>
        <charset val="238"/>
        <scheme val="minor"/>
      </rPr>
      <t xml:space="preserve">
23)* – Vyberte z nabízených možností způsob: </t>
    </r>
    <r>
      <rPr>
        <sz val="9"/>
        <color theme="0"/>
        <rFont val="Calibri"/>
        <family val="2"/>
        <charset val="238"/>
        <scheme val="minor"/>
      </rPr>
      <t>jako společník, člen nebo ovládající osoba právnické osoby, která je provozovatelem rozhlasového nebo televizního vysílání nebo vydavatelem periodického tisku; samostatně.</t>
    </r>
    <r>
      <rPr>
        <b/>
        <sz val="9"/>
        <color theme="0"/>
        <rFont val="Calibri"/>
        <family val="2"/>
        <charset val="238"/>
        <scheme val="minor"/>
      </rPr>
      <t xml:space="preserve">
30)* – Uveďte druh vykonávané činnosti z nabídky:</t>
    </r>
    <r>
      <rPr>
        <sz val="9"/>
        <color theme="0"/>
        <rFont val="Calibri"/>
        <family val="2"/>
        <charset val="238"/>
        <scheme val="minor"/>
      </rPr>
      <t xml:space="preserve"> pracovněprávní vztah, služební poměr, obdobný vztah.
</t>
    </r>
    <r>
      <rPr>
        <b/>
        <sz val="9"/>
        <color theme="0"/>
        <rFont val="Calibri"/>
        <family val="2"/>
        <charset val="238"/>
        <scheme val="minor"/>
      </rPr>
      <t>40)*</t>
    </r>
    <r>
      <rPr>
        <sz val="9"/>
        <color theme="0"/>
        <rFont val="Calibri"/>
        <family val="2"/>
        <charset val="238"/>
        <scheme val="minor"/>
      </rPr>
      <t xml:space="preserve"> – </t>
    </r>
    <r>
      <rPr>
        <b/>
        <sz val="9"/>
        <color theme="0"/>
        <rFont val="Calibri"/>
        <family val="2"/>
        <charset val="238"/>
        <scheme val="minor"/>
      </rPr>
      <t>Vyberte z nabízených možností druh nemovité věci, kterou jste nabyl/a:</t>
    </r>
    <r>
      <rPr>
        <sz val="9"/>
        <color theme="0"/>
        <rFont val="Calibri"/>
        <family val="2"/>
        <charset val="238"/>
        <scheme val="minor"/>
      </rPr>
      <t xml:space="preserve"> pozemek, stavba, jednotka, právo stavby, jiné. Pokud vyberete možnost jiné, konkretizujte ji v poznámce.
</t>
    </r>
    <r>
      <rPr>
        <b/>
        <sz val="9"/>
        <color theme="0"/>
        <rFont val="Calibri"/>
        <family val="2"/>
        <charset val="238"/>
        <scheme val="minor"/>
      </rPr>
      <t>41)*</t>
    </r>
    <r>
      <rPr>
        <sz val="9"/>
        <color theme="0"/>
        <rFont val="Calibri"/>
        <family val="2"/>
        <charset val="238"/>
        <scheme val="minor"/>
      </rPr>
      <t xml:space="preserve"> – </t>
    </r>
    <r>
      <rPr>
        <b/>
        <sz val="9"/>
        <color theme="0"/>
        <rFont val="Calibri"/>
        <family val="2"/>
        <charset val="238"/>
        <scheme val="minor"/>
      </rPr>
      <t>V závislosti na zvoleném druhu nemovité věci zvolte specifikaci druhu:</t>
    </r>
    <r>
      <rPr>
        <sz val="9"/>
        <color theme="0"/>
        <rFont val="Calibri"/>
        <family val="2"/>
        <charset val="238"/>
        <scheme val="minor"/>
      </rPr>
      <t xml:space="preserve">
- </t>
    </r>
    <r>
      <rPr>
        <b/>
        <sz val="9"/>
        <color theme="0"/>
        <rFont val="Calibri"/>
        <family val="2"/>
        <charset val="238"/>
        <scheme val="minor"/>
      </rPr>
      <t>pozemek:</t>
    </r>
    <r>
      <rPr>
        <sz val="9"/>
        <color theme="0"/>
        <rFont val="Calibri"/>
        <family val="2"/>
        <charset val="238"/>
        <scheme val="minor"/>
      </rPr>
      <t xml:space="preserve"> chmelnice, lesní pozemek, orná půda, ostatní plocha, ovocný sad, trvalý travní porost, vinice, vodní plocha, zahrada, zastavěná plocha a nádvoří;
- </t>
    </r>
    <r>
      <rPr>
        <b/>
        <sz val="9"/>
        <color theme="0"/>
        <rFont val="Calibri"/>
        <family val="2"/>
        <charset val="238"/>
        <scheme val="minor"/>
      </rPr>
      <t>stavba:</t>
    </r>
    <r>
      <rPr>
        <sz val="9"/>
        <color theme="0"/>
        <rFont val="Calibri"/>
        <family val="2"/>
        <charset val="238"/>
        <scheme val="minor"/>
      </rPr>
      <t xml:space="preserve"> budova bez čísla popisného nebo evidenčního, budova s číslem evidenčním, budova s číslem popisným, budova 
s rozestavěnými jednotkami, rozestavěná budova, vodní dílo;
- </t>
    </r>
    <r>
      <rPr>
        <b/>
        <sz val="9"/>
        <color theme="0"/>
        <rFont val="Calibri"/>
        <family val="2"/>
        <charset val="238"/>
        <scheme val="minor"/>
      </rPr>
      <t>jednotka:</t>
    </r>
    <r>
      <rPr>
        <sz val="9"/>
        <color theme="0"/>
        <rFont val="Calibri"/>
        <family val="2"/>
        <charset val="238"/>
        <scheme val="minor"/>
      </rPr>
      <t xml:space="preserve"> ateliér, byt, dílna nebo provozovna, garáž, jiný nebytový prostor, rozestavěná jednotka, skupina bytů, skupina bytů 
a nebytových prostorů, skupina nebytových prostorů;
- </t>
    </r>
    <r>
      <rPr>
        <b/>
        <sz val="9"/>
        <color theme="0"/>
        <rFont val="Calibri"/>
        <family val="2"/>
        <charset val="238"/>
        <scheme val="minor"/>
      </rPr>
      <t>právo stavby:</t>
    </r>
    <r>
      <rPr>
        <sz val="9"/>
        <color theme="0"/>
        <rFont val="Calibri"/>
        <family val="2"/>
        <charset val="238"/>
        <scheme val="minor"/>
      </rPr>
      <t xml:space="preserve"> specifikace druhu se nevyplňuje;
- </t>
    </r>
    <r>
      <rPr>
        <b/>
        <sz val="9"/>
        <color theme="0"/>
        <rFont val="Calibri"/>
        <family val="2"/>
        <charset val="238"/>
        <scheme val="minor"/>
      </rPr>
      <t>jiné:</t>
    </r>
    <r>
      <rPr>
        <sz val="9"/>
        <color theme="0"/>
        <rFont val="Calibri"/>
        <family val="2"/>
        <charset val="238"/>
        <scheme val="minor"/>
      </rPr>
      <t xml:space="preserve"> specifikace druhu se nevyplňuje.
</t>
    </r>
    <r>
      <rPr>
        <b/>
        <sz val="9"/>
        <color theme="0"/>
        <rFont val="Calibri"/>
        <family val="2"/>
        <charset val="238"/>
        <scheme val="minor"/>
      </rPr>
      <t xml:space="preserve">
42) – Vyberte z možností druh vlastnictví:</t>
    </r>
    <r>
      <rPr>
        <sz val="9"/>
        <color theme="0"/>
        <rFont val="Calibri"/>
        <family val="2"/>
        <charset val="238"/>
        <scheme val="minor"/>
      </rPr>
      <t xml:space="preserve"> výlučné, spoluvlastnictví, společné jmění manželů.
</t>
    </r>
    <r>
      <rPr>
        <b/>
        <sz val="9"/>
        <color theme="0"/>
        <rFont val="Calibri"/>
        <family val="2"/>
        <charset val="238"/>
        <scheme val="minor"/>
      </rPr>
      <t>44)* – Vyberte z nabízených možností:</t>
    </r>
    <r>
      <rPr>
        <sz val="9"/>
        <color theme="0"/>
        <rFont val="Calibri"/>
        <family val="2"/>
        <charset val="238"/>
        <scheme val="minor"/>
      </rPr>
      <t xml:space="preserve"> akcie, dluhopis, investiční list, kmenový list, podílový list, směnka, zatímní list nebo jiné; pokud vyberete možnost jiné, konkretizujte tento údaj v poznámce (např. šeky, náložné listy, skladištní listy).
</t>
    </r>
    <r>
      <rPr>
        <b/>
        <sz val="9"/>
        <color theme="0"/>
        <rFont val="Calibri"/>
        <family val="2"/>
        <charset val="238"/>
        <scheme val="minor"/>
      </rPr>
      <t xml:space="preserve">46) – Vyberte z možností druh vlastnictví: </t>
    </r>
    <r>
      <rPr>
        <sz val="9"/>
        <color theme="0"/>
        <rFont val="Calibri"/>
        <family val="2"/>
        <charset val="238"/>
        <scheme val="minor"/>
      </rPr>
      <t xml:space="preserve">výlučné, spoluvlastnictví, společné jmění manželů.
</t>
    </r>
    <r>
      <rPr>
        <b/>
        <sz val="9"/>
        <color theme="0"/>
        <rFont val="Calibri"/>
        <family val="2"/>
        <charset val="238"/>
        <scheme val="minor"/>
      </rPr>
      <t>51) – Vyberte z možností druh vlastnictví:</t>
    </r>
    <r>
      <rPr>
        <sz val="9"/>
        <color theme="0"/>
        <rFont val="Calibri"/>
        <family val="2"/>
        <charset val="238"/>
        <scheme val="minor"/>
      </rPr>
      <t xml:space="preserve"> výlučné, spoluvlastnictví, společné jmění manželů.
</t>
    </r>
    <r>
      <rPr>
        <b/>
        <sz val="9"/>
        <color theme="0"/>
        <rFont val="Calibri"/>
        <family val="2"/>
        <charset val="238"/>
        <scheme val="minor"/>
      </rPr>
      <t xml:space="preserve">57)* – Vyberte z nabídky způsob nabytí v závislosti na tom, jakým způsobem jste movitou věc nabyl/a: </t>
    </r>
    <r>
      <rPr>
        <sz val="9"/>
        <color theme="0"/>
        <rFont val="Calibri"/>
        <family val="2"/>
        <charset val="238"/>
        <scheme val="minor"/>
      </rPr>
      <t xml:space="preserve">darovací smlouva, dědění, kupní smlouva, odkaz, směnná smlouva, jiné; v případě výběru položky jiné, konkretizujte tento výběr v poznámce (např. výhra, nález).
</t>
    </r>
    <r>
      <rPr>
        <b/>
        <sz val="9"/>
        <color theme="0"/>
        <rFont val="Calibri"/>
        <family val="2"/>
        <charset val="238"/>
        <scheme val="minor"/>
      </rPr>
      <t>58) – Vyberte z možností druh vlastnictví:</t>
    </r>
    <r>
      <rPr>
        <sz val="9"/>
        <color theme="0"/>
        <rFont val="Calibri"/>
        <family val="2"/>
        <charset val="238"/>
        <scheme val="minor"/>
      </rPr>
      <t xml:space="preserve"> výlučné, spoluvlastnictví, společné jmění manželů.
</t>
    </r>
    <r>
      <rPr>
        <sz val="10"/>
        <color theme="0"/>
        <rFont val="Calibri"/>
        <family val="2"/>
        <charset val="238"/>
        <scheme val="minor"/>
      </rPr>
      <t xml:space="preserve">
</t>
    </r>
  </si>
  <si>
    <t>OZ 1 - NS/12/2023</t>
  </si>
  <si>
    <t>OZ 1 - NS/12/2023                                 List č. 08 - Podíl v obchodní korporaci nepředstavovaný cenným papírem nebo zaknihovaným cenným papírem</t>
  </si>
  <si>
    <t>OZ 1 - NS/12/2023                          List č. 03 - Člen statutárního orgánu, člen řídícího, dozorčího nebo kontrolního orgánu podnikající právnické osoby</t>
  </si>
  <si>
    <t>Datum sestavení a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</si>
</sst>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 &quot;Kč&quot;"/>
    <numFmt numFmtId="166" formatCode="[&lt;=9999999]###\ ##\ ##;##\ ##\ ##\ ##"/>
  </numFmts>
  <fonts count="49" x14ac:knownFonts="1">
    <font>
      <sz val="11"/>
      <color theme="1"/>
      <name val="Calibri"/>
      <family val="2"/>
      <charset val="238"/>
      <scheme val="minor"/>
    </font>
    <font>
      <b/>
      <sz val="11"/>
      <color theme="0"/>
      <name val="Calibri"/>
      <family val="2"/>
      <charset val="238"/>
      <scheme val="minor"/>
    </font>
    <font>
      <i/>
      <sz val="11"/>
      <color rgb="FF7F7F7F"/>
      <name val="Calibri"/>
      <family val="2"/>
      <charset val="238"/>
      <scheme val="minor"/>
    </font>
    <font>
      <sz val="9"/>
      <color theme="1"/>
      <name val="Calibri"/>
      <family val="2"/>
      <charset val="238"/>
      <scheme val="minor"/>
    </font>
    <font>
      <sz val="8"/>
      <color theme="1"/>
      <name val="Calibri"/>
      <family val="2"/>
      <charset val="238"/>
      <scheme val="minor"/>
    </font>
    <font>
      <b/>
      <sz val="9"/>
      <color theme="1"/>
      <name val="Calibri"/>
      <family val="2"/>
      <charset val="238"/>
      <scheme val="minor"/>
    </font>
    <font>
      <b/>
      <sz val="9"/>
      <color theme="0"/>
      <name val="Calibri"/>
      <family val="2"/>
      <charset val="238"/>
      <scheme val="minor"/>
    </font>
    <font>
      <i/>
      <sz val="9"/>
      <color rgb="FF7F7F7F"/>
      <name val="Calibri"/>
      <family val="2"/>
      <charset val="238"/>
      <scheme val="minor"/>
    </font>
    <font>
      <i/>
      <sz val="9"/>
      <color theme="0" tint="-0.499984740745262"/>
      <name val="Calibri"/>
      <family val="2"/>
      <charset val="238"/>
      <scheme val="minor"/>
    </font>
    <font>
      <sz val="10"/>
      <color theme="1"/>
      <name val="Calibri"/>
      <family val="2"/>
      <charset val="238"/>
      <scheme val="minor"/>
    </font>
    <font>
      <i/>
      <sz val="10"/>
      <color rgb="FF7F7F7F"/>
      <name val="Calibri"/>
      <family val="2"/>
      <charset val="238"/>
      <scheme val="minor"/>
    </font>
    <font>
      <i/>
      <sz val="9"/>
      <color theme="1"/>
      <name val="Calibri"/>
      <family val="2"/>
      <charset val="238"/>
      <scheme val="minor"/>
    </font>
    <font>
      <sz val="8.5"/>
      <color theme="1"/>
      <name val="Calibri"/>
      <family val="2"/>
      <charset val="238"/>
      <scheme val="minor"/>
    </font>
    <font>
      <b/>
      <sz val="8"/>
      <color theme="1"/>
      <name val="Calibri"/>
      <family val="2"/>
      <charset val="238"/>
      <scheme val="minor"/>
    </font>
    <font>
      <b/>
      <sz val="10"/>
      <color theme="1"/>
      <name val="Calibri"/>
      <family val="2"/>
      <charset val="238"/>
      <scheme val="minor"/>
    </font>
    <font>
      <i/>
      <sz val="10"/>
      <color rgb="FF000000"/>
      <name val="Calibri"/>
      <family val="2"/>
      <charset val="238"/>
      <scheme val="minor"/>
    </font>
    <font>
      <sz val="9"/>
      <color indexed="81"/>
      <name val="Tahoma"/>
      <family val="2"/>
      <charset val="238"/>
    </font>
    <font>
      <sz val="8"/>
      <color indexed="81"/>
      <name val="Tahoma"/>
      <family val="2"/>
      <charset val="238"/>
    </font>
    <font>
      <sz val="9.5"/>
      <color theme="1"/>
      <name val="Calibri"/>
      <family val="2"/>
      <charset val="238"/>
      <scheme val="minor"/>
    </font>
    <font>
      <i/>
      <sz val="8"/>
      <color theme="1"/>
      <name val="Calibri"/>
      <family val="2"/>
      <charset val="238"/>
      <scheme val="minor"/>
    </font>
    <font>
      <sz val="11.5"/>
      <color theme="1"/>
      <name val="Calibri"/>
      <family val="2"/>
      <charset val="238"/>
      <scheme val="minor"/>
    </font>
    <font>
      <b/>
      <sz val="11"/>
      <color theme="1"/>
      <name val="Calibri"/>
      <family val="2"/>
      <charset val="238"/>
      <scheme val="minor"/>
    </font>
    <font>
      <sz val="10"/>
      <name val="Calibri"/>
      <family val="2"/>
      <charset val="238"/>
      <scheme val="minor"/>
    </font>
    <font>
      <b/>
      <i/>
      <sz val="8"/>
      <color theme="1"/>
      <name val="Calibri"/>
      <family val="2"/>
      <charset val="238"/>
      <scheme val="minor"/>
    </font>
    <font>
      <i/>
      <sz val="8.5"/>
      <color theme="1"/>
      <name val="Calibri"/>
      <family val="2"/>
      <charset val="238"/>
      <scheme val="minor"/>
    </font>
    <font>
      <b/>
      <sz val="7"/>
      <color theme="1"/>
      <name val="Calibri"/>
      <family val="2"/>
      <charset val="238"/>
      <scheme val="minor"/>
    </font>
    <font>
      <i/>
      <sz val="9"/>
      <color theme="0" tint="-0.34998626667073579"/>
      <name val="Calibri"/>
      <family val="2"/>
      <charset val="238"/>
      <scheme val="minor"/>
    </font>
    <font>
      <i/>
      <sz val="7.5"/>
      <color theme="1"/>
      <name val="Calibri"/>
      <family val="2"/>
      <charset val="238"/>
      <scheme val="minor"/>
    </font>
    <font>
      <sz val="7"/>
      <color theme="1"/>
      <name val="Calibri"/>
      <family val="2"/>
      <charset val="238"/>
      <scheme val="minor"/>
    </font>
    <font>
      <sz val="9"/>
      <color theme="1"/>
      <name val="Calibri"/>
      <family val="2"/>
      <charset val="238"/>
    </font>
    <font>
      <i/>
      <sz val="9"/>
      <color theme="0" tint="-0.14999847407452621"/>
      <name val="Calibri"/>
      <family val="2"/>
      <charset val="238"/>
      <scheme val="minor"/>
    </font>
    <font>
      <sz val="7"/>
      <color indexed="81"/>
      <name val="Tahoma"/>
      <family val="2"/>
      <charset val="238"/>
    </font>
    <font>
      <sz val="8"/>
      <color theme="0"/>
      <name val="Calibri"/>
      <family val="2"/>
      <charset val="238"/>
      <scheme val="minor"/>
    </font>
    <font>
      <sz val="9"/>
      <name val="Calibri"/>
      <family val="2"/>
      <charset val="238"/>
      <scheme val="minor"/>
    </font>
    <font>
      <sz val="9.5"/>
      <name val="Calibri"/>
      <family val="2"/>
      <charset val="238"/>
      <scheme val="minor"/>
    </font>
    <font>
      <sz val="10"/>
      <color theme="0"/>
      <name val="Calibri"/>
      <family val="2"/>
      <charset val="238"/>
      <scheme val="minor"/>
    </font>
    <font>
      <i/>
      <sz val="9"/>
      <color theme="0"/>
      <name val="Calibri"/>
      <family val="2"/>
      <charset val="238"/>
      <scheme val="minor"/>
    </font>
    <font>
      <b/>
      <i/>
      <sz val="9"/>
      <color theme="0"/>
      <name val="Calibri"/>
      <family val="2"/>
      <charset val="238"/>
      <scheme val="minor"/>
    </font>
    <font>
      <b/>
      <sz val="9"/>
      <name val="Calibri"/>
      <family val="2"/>
      <charset val="238"/>
      <scheme val="minor"/>
    </font>
    <font>
      <i/>
      <sz val="10"/>
      <color theme="1"/>
      <name val="Calibri"/>
      <family val="2"/>
      <charset val="238"/>
      <scheme val="minor"/>
    </font>
    <font>
      <sz val="9"/>
      <color theme="0"/>
      <name val="Calibri"/>
      <family val="2"/>
      <charset val="238"/>
      <scheme val="minor"/>
    </font>
    <font>
      <sz val="8"/>
      <color indexed="81"/>
      <name val="Calibri"/>
      <family val="2"/>
      <charset val="238"/>
    </font>
    <font>
      <b/>
      <sz val="10"/>
      <color theme="1"/>
      <name val="Calibri"/>
      <family val="2"/>
      <charset val="238"/>
    </font>
    <font>
      <sz val="8"/>
      <color theme="1"/>
      <name val="Calibri"/>
      <family val="2"/>
      <charset val="238"/>
    </font>
    <font>
      <sz val="11"/>
      <color rgb="FF000000"/>
      <name val="Calibri"/>
      <family val="2"/>
      <charset val="238"/>
    </font>
    <font>
      <sz val="8"/>
      <color rgb="FF000000"/>
      <name val="Tahoma"/>
      <family val="2"/>
      <charset val="238"/>
    </font>
    <font>
      <b/>
      <strike/>
      <sz val="9"/>
      <color theme="0"/>
      <name val="Calibri"/>
      <family val="2"/>
      <charset val="238"/>
      <scheme val="minor"/>
    </font>
    <font>
      <b/>
      <sz val="9.5"/>
      <color theme="1"/>
      <name val="Calibri"/>
      <family val="2"/>
      <charset val="238"/>
      <scheme val="minor"/>
    </font>
    <font>
      <sz val="8"/>
      <name val="Calibri"/>
      <family val="2"/>
      <charset val="238"/>
      <scheme val="minor"/>
    </font>
  </fonts>
  <fills count="15">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rgb="FFFFFF00"/>
        <bgColor indexed="64"/>
      </patternFill>
    </fill>
    <fill>
      <patternFill patternType="solid">
        <fgColor theme="3" tint="0.399975585192419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style="thin">
        <color indexed="64"/>
      </left>
      <right style="thin">
        <color indexed="64"/>
      </right>
      <top/>
      <bottom style="thin">
        <color indexed="64"/>
      </bottom>
      <diagonal/>
    </border>
    <border>
      <left style="double">
        <color rgb="FF3F3F3F"/>
      </left>
      <right style="double">
        <color rgb="FF3F3F3F"/>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indexed="64"/>
      </left>
      <right style="dotted">
        <color indexed="64"/>
      </right>
      <top style="dotted">
        <color indexed="64"/>
      </top>
      <bottom style="dotted">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bottom style="medium">
        <color indexed="64"/>
      </bottom>
      <diagonal/>
    </border>
    <border>
      <left/>
      <right/>
      <top/>
      <bottom style="dotted">
        <color auto="1"/>
      </bottom>
      <diagonal/>
    </border>
    <border>
      <left style="double">
        <color rgb="FF3F3F3F"/>
      </left>
      <right style="double">
        <color rgb="FF3F3F3F"/>
      </right>
      <top/>
      <bottom style="double">
        <color rgb="FF3F3F3F"/>
      </bottom>
      <diagonal/>
    </border>
    <border>
      <left style="thin">
        <color theme="0"/>
      </left>
      <right/>
      <top/>
      <bottom style="thick">
        <color theme="0"/>
      </bottom>
      <diagonal/>
    </border>
    <border>
      <left/>
      <right/>
      <top/>
      <bottom style="thick">
        <color theme="0"/>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top style="thin">
        <color theme="0"/>
      </top>
      <bottom style="thin">
        <color theme="0"/>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right/>
      <top style="thick">
        <color auto="1"/>
      </top>
      <bottom/>
      <diagonal/>
    </border>
    <border>
      <left/>
      <right style="thin">
        <color indexed="64"/>
      </right>
      <top style="thick">
        <color auto="1"/>
      </top>
      <bottom/>
      <diagonal/>
    </border>
    <border>
      <left style="thin">
        <color indexed="64"/>
      </left>
      <right style="thin">
        <color indexed="64"/>
      </right>
      <top style="thick">
        <color auto="1"/>
      </top>
      <bottom style="thin">
        <color indexed="64"/>
      </bottom>
      <diagonal/>
    </border>
  </borders>
  <cellStyleXfs count="3">
    <xf numFmtId="0" fontId="0" fillId="0" borderId="0"/>
    <xf numFmtId="0" fontId="1" fillId="3" borderId="11" applyNumberFormat="0" applyAlignment="0" applyProtection="0"/>
    <xf numFmtId="0" fontId="2" fillId="0" borderId="0" applyNumberFormat="0" applyFill="0" applyBorder="0" applyAlignment="0" applyProtection="0"/>
  </cellStyleXfs>
  <cellXfs count="478">
    <xf numFmtId="0" fontId="0" fillId="0" borderId="0" xfId="0"/>
    <xf numFmtId="0" fontId="3" fillId="0" borderId="0" xfId="0" applyFont="1" applyProtection="1"/>
    <xf numFmtId="0" fontId="5" fillId="0" borderId="0" xfId="0" applyFont="1" applyFill="1" applyBorder="1" applyAlignment="1" applyProtection="1">
      <alignment horizontal="center"/>
    </xf>
    <xf numFmtId="0" fontId="3" fillId="0" borderId="0" xfId="0" applyFont="1" applyFill="1" applyProtection="1"/>
    <xf numFmtId="0" fontId="4" fillId="0" borderId="0" xfId="0" applyFont="1" applyBorder="1" applyAlignment="1">
      <alignment horizontal="left"/>
    </xf>
    <xf numFmtId="0" fontId="4" fillId="0" borderId="0" xfId="0" applyFont="1" applyProtection="1"/>
    <xf numFmtId="0" fontId="5" fillId="0" borderId="0" xfId="0" applyFont="1" applyFill="1" applyAlignment="1" applyProtection="1">
      <alignment horizontal="center"/>
    </xf>
    <xf numFmtId="0" fontId="3" fillId="0" borderId="0" xfId="0" applyFont="1" applyFill="1" applyAlignment="1" applyProtection="1">
      <alignment horizontal="left"/>
    </xf>
    <xf numFmtId="0" fontId="5" fillId="0" borderId="0" xfId="0" applyFont="1" applyFill="1" applyBorder="1" applyAlignment="1" applyProtection="1">
      <alignment horizontal="left" vertical="top"/>
    </xf>
    <xf numFmtId="0" fontId="9" fillId="0" borderId="0" xfId="0" applyFont="1" applyProtection="1"/>
    <xf numFmtId="0" fontId="9" fillId="0" borderId="0" xfId="0" applyFont="1" applyBorder="1" applyAlignment="1" applyProtection="1">
      <alignment horizontal="left"/>
    </xf>
    <xf numFmtId="0" fontId="9" fillId="0" borderId="0" xfId="0" applyFont="1" applyAlignment="1" applyProtection="1">
      <alignment horizontal="left"/>
    </xf>
    <xf numFmtId="0" fontId="9" fillId="0" borderId="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2"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Alignment="1" applyProtection="1">
      <alignment horizontal="left" wrapText="1"/>
    </xf>
    <xf numFmtId="0" fontId="9" fillId="0" borderId="0" xfId="0" applyFont="1" applyAlignment="1" applyProtection="1">
      <alignment wrapText="1"/>
    </xf>
    <xf numFmtId="0" fontId="9" fillId="0" borderId="0" xfId="0" applyFont="1" applyBorder="1" applyAlignment="1" applyProtection="1">
      <alignment horizontal="left" vertical="center" wrapText="1"/>
    </xf>
    <xf numFmtId="14" fontId="9" fillId="0" borderId="0" xfId="0" applyNumberFormat="1" applyFont="1" applyBorder="1" applyAlignment="1" applyProtection="1">
      <alignment vertical="center" wrapText="1"/>
    </xf>
    <xf numFmtId="0" fontId="3" fillId="0" borderId="0" xfId="0" applyFont="1" applyBorder="1" applyProtection="1"/>
    <xf numFmtId="0" fontId="6" fillId="3" borderId="11" xfId="1" applyFont="1" applyAlignment="1" applyProtection="1">
      <alignment horizontal="left" vertical="top"/>
    </xf>
    <xf numFmtId="0" fontId="6" fillId="3" borderId="14" xfId="1" applyFont="1" applyBorder="1" applyAlignment="1" applyProtection="1">
      <alignment horizontal="left" vertical="top"/>
    </xf>
    <xf numFmtId="0" fontId="3" fillId="0" borderId="0" xfId="0" applyFont="1" applyFill="1" applyBorder="1" applyProtection="1"/>
    <xf numFmtId="0" fontId="14" fillId="0" borderId="0" xfId="0" applyFont="1" applyBorder="1" applyAlignment="1" applyProtection="1">
      <alignment wrapText="1"/>
    </xf>
    <xf numFmtId="0" fontId="5" fillId="0" borderId="0" xfId="0" applyFont="1" applyBorder="1" applyAlignment="1" applyProtection="1">
      <alignment vertical="center" wrapText="1"/>
    </xf>
    <xf numFmtId="0" fontId="7" fillId="0" borderId="0" xfId="2" applyFont="1" applyProtection="1"/>
    <xf numFmtId="0" fontId="7" fillId="0" borderId="0" xfId="2" applyFont="1" applyFill="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top"/>
    </xf>
    <xf numFmtId="0" fontId="20" fillId="0" borderId="0" xfId="0" applyFont="1" applyProtection="1"/>
    <xf numFmtId="0" fontId="14" fillId="0" borderId="0" xfId="0" applyFont="1" applyBorder="1" applyAlignment="1" applyProtection="1"/>
    <xf numFmtId="164" fontId="14" fillId="0" borderId="0" xfId="0" applyNumberFormat="1" applyFont="1" applyAlignment="1" applyProtection="1"/>
    <xf numFmtId="0" fontId="9" fillId="0" borderId="12" xfId="0" applyFont="1" applyBorder="1" applyAlignment="1" applyProtection="1">
      <alignment vertical="center"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center" vertical="top"/>
    </xf>
    <xf numFmtId="0" fontId="7" fillId="0" borderId="0" xfId="2" applyFont="1" applyFill="1" applyBorder="1" applyProtection="1"/>
    <xf numFmtId="0" fontId="9" fillId="0" borderId="0" xfId="0" applyFont="1" applyBorder="1" applyAlignment="1" applyProtection="1">
      <alignment vertical="center"/>
    </xf>
    <xf numFmtId="0" fontId="14" fillId="0" borderId="0" xfId="0" applyFont="1" applyAlignment="1" applyProtection="1"/>
    <xf numFmtId="0" fontId="5" fillId="0" borderId="0" xfId="0" applyFont="1" applyFill="1" applyAlignment="1" applyProtection="1">
      <alignment horizontal="center" wrapText="1"/>
    </xf>
    <xf numFmtId="0" fontId="9" fillId="0" borderId="0" xfId="0" applyFont="1" applyBorder="1" applyAlignment="1" applyProtection="1"/>
    <xf numFmtId="0" fontId="3" fillId="0" borderId="0" xfId="0" applyFont="1" applyFill="1" applyAlignment="1" applyProtection="1">
      <alignment horizontal="left" vertical="top"/>
    </xf>
    <xf numFmtId="0" fontId="3" fillId="0" borderId="0" xfId="0" applyFont="1" applyAlignment="1" applyProtection="1"/>
    <xf numFmtId="0" fontId="3" fillId="0" borderId="0" xfId="0" applyFont="1" applyFill="1" applyAlignment="1" applyProtection="1"/>
    <xf numFmtId="0" fontId="5" fillId="0" borderId="0" xfId="0" applyFont="1" applyFill="1" applyAlignment="1" applyProtection="1">
      <alignment horizontal="left"/>
    </xf>
    <xf numFmtId="0" fontId="3" fillId="0" borderId="0" xfId="0" applyFont="1" applyFill="1" applyBorder="1" applyAlignment="1" applyProtection="1">
      <alignment horizontal="left"/>
    </xf>
    <xf numFmtId="0" fontId="11" fillId="0" borderId="0" xfId="0" applyFont="1" applyFill="1" applyBorder="1" applyAlignment="1" applyProtection="1">
      <alignment vertical="top" wrapText="1"/>
    </xf>
    <xf numFmtId="0" fontId="3" fillId="0" borderId="0" xfId="0" applyFont="1" applyAlignment="1" applyProtection="1">
      <alignment horizontal="left"/>
    </xf>
    <xf numFmtId="0" fontId="3" fillId="0" borderId="0" xfId="0" applyFont="1" applyFill="1" applyAlignment="1" applyProtection="1">
      <alignment horizontal="center"/>
    </xf>
    <xf numFmtId="0" fontId="14" fillId="0" borderId="0" xfId="0" applyFont="1" applyAlignment="1" applyProtection="1">
      <alignment wrapText="1"/>
    </xf>
    <xf numFmtId="0" fontId="3" fillId="0" borderId="0" xfId="0" applyFont="1" applyFill="1" applyBorder="1" applyAlignment="1" applyProtection="1">
      <alignment horizontal="center"/>
    </xf>
    <xf numFmtId="0" fontId="3" fillId="0" borderId="0" xfId="0" applyFont="1"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9" fillId="0" borderId="0" xfId="0" applyFont="1" applyFill="1" applyAlignment="1" applyProtection="1">
      <alignment wrapText="1"/>
    </xf>
    <xf numFmtId="0" fontId="3" fillId="0" borderId="0" xfId="0" applyFont="1" applyFill="1" applyBorder="1" applyAlignment="1" applyProtection="1">
      <alignment vertical="top"/>
    </xf>
    <xf numFmtId="0" fontId="14" fillId="0" borderId="0" xfId="0" applyFont="1" applyAlignment="1" applyProtection="1">
      <alignment vertical="top" wrapText="1"/>
    </xf>
    <xf numFmtId="0" fontId="3" fillId="0" borderId="0" xfId="0" applyFont="1" applyFill="1" applyBorder="1" applyAlignment="1" applyProtection="1">
      <alignment horizontal="left" vertical="top" wrapText="1"/>
    </xf>
    <xf numFmtId="0" fontId="14" fillId="0" borderId="0" xfId="0" applyFont="1" applyBorder="1" applyAlignment="1" applyProtection="1">
      <alignment vertical="top"/>
    </xf>
    <xf numFmtId="0" fontId="3" fillId="0" borderId="0" xfId="0" applyFont="1" applyFill="1" applyBorder="1" applyAlignment="1" applyProtection="1">
      <alignment horizontal="center" vertical="top" wrapText="1"/>
    </xf>
    <xf numFmtId="0" fontId="3" fillId="0" borderId="0" xfId="0" applyFont="1" applyFill="1" applyAlignment="1" applyProtection="1">
      <alignment horizontal="justify" wrapText="1"/>
    </xf>
    <xf numFmtId="0" fontId="5"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5" fillId="0" borderId="0" xfId="0" applyFont="1" applyFill="1" applyBorder="1" applyAlignment="1" applyProtection="1">
      <alignment horizontal="center" vertical="center"/>
    </xf>
    <xf numFmtId="0" fontId="9" fillId="0" borderId="5" xfId="0" applyFont="1" applyBorder="1" applyAlignment="1" applyProtection="1">
      <alignment wrapText="1"/>
    </xf>
    <xf numFmtId="0" fontId="9" fillId="0" borderId="0" xfId="0" applyFont="1" applyFill="1" applyBorder="1" applyAlignment="1" applyProtection="1">
      <alignment horizontal="left" vertical="center" wrapText="1"/>
    </xf>
    <xf numFmtId="0" fontId="3" fillId="0" borderId="0" xfId="0" applyFont="1" applyAlignment="1" applyProtection="1">
      <alignment wrapText="1"/>
    </xf>
    <xf numFmtId="49" fontId="9" fillId="0" borderId="0" xfId="0" applyNumberFormat="1" applyFont="1" applyFill="1" applyBorder="1" applyAlignment="1" applyProtection="1">
      <alignment vertical="top"/>
    </xf>
    <xf numFmtId="0" fontId="9" fillId="0" borderId="5" xfId="0" applyFont="1" applyFill="1" applyBorder="1" applyAlignment="1" applyProtection="1">
      <alignment wrapText="1"/>
    </xf>
    <xf numFmtId="0" fontId="3" fillId="0" borderId="0" xfId="0" applyFont="1" applyFill="1" applyBorder="1" applyAlignment="1" applyProtection="1">
      <alignment vertical="center"/>
    </xf>
    <xf numFmtId="0" fontId="19" fillId="0" borderId="0" xfId="0" applyFont="1" applyFill="1" applyAlignment="1" applyProtection="1">
      <alignment vertical="center"/>
    </xf>
    <xf numFmtId="0" fontId="9" fillId="0" borderId="5" xfId="0" applyFont="1" applyBorder="1" applyAlignment="1" applyProtection="1">
      <alignment horizontal="left" vertical="center"/>
    </xf>
    <xf numFmtId="0" fontId="4" fillId="0" borderId="0" xfId="0" applyFont="1" applyFill="1" applyAlignment="1" applyProtection="1">
      <alignment horizontal="left"/>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left"/>
    </xf>
    <xf numFmtId="0" fontId="9" fillId="0" borderId="0" xfId="0" applyFont="1" applyAlignment="1" applyProtection="1"/>
    <xf numFmtId="0" fontId="14" fillId="0" borderId="0" xfId="0" applyFont="1" applyFill="1" applyAlignment="1" applyProtection="1"/>
    <xf numFmtId="0" fontId="5" fillId="0" borderId="0" xfId="0" applyFont="1" applyFill="1" applyBorder="1" applyAlignment="1" applyProtection="1">
      <alignment horizontal="center" vertical="top" wrapText="1"/>
    </xf>
    <xf numFmtId="0" fontId="4" fillId="0" borderId="0" xfId="0" applyFont="1" applyFill="1" applyProtection="1"/>
    <xf numFmtId="0" fontId="4" fillId="0" borderId="0" xfId="0" applyFont="1" applyFill="1" applyBorder="1" applyAlignment="1" applyProtection="1">
      <alignment horizontal="left"/>
    </xf>
    <xf numFmtId="0" fontId="9" fillId="0" borderId="12" xfId="0" applyFont="1" applyFill="1" applyBorder="1" applyAlignment="1" applyProtection="1">
      <alignment vertical="center"/>
    </xf>
    <xf numFmtId="0" fontId="14" fillId="0" borderId="0" xfId="0" applyFont="1" applyFill="1" applyBorder="1" applyAlignment="1" applyProtection="1">
      <alignment horizontal="left" vertical="center"/>
    </xf>
    <xf numFmtId="49" fontId="9" fillId="0" borderId="0" xfId="0" applyNumberFormat="1" applyFont="1" applyFill="1" applyBorder="1" applyAlignment="1" applyProtection="1">
      <alignment vertical="center" wrapText="1"/>
    </xf>
    <xf numFmtId="0" fontId="9" fillId="0" borderId="0" xfId="0" applyFont="1" applyFill="1" applyBorder="1" applyAlignment="1" applyProtection="1">
      <alignment wrapText="1"/>
    </xf>
    <xf numFmtId="165" fontId="9" fillId="0" borderId="0" xfId="0" applyNumberFormat="1" applyFont="1" applyBorder="1" applyAlignment="1" applyProtection="1">
      <alignment vertical="center"/>
    </xf>
    <xf numFmtId="0" fontId="9"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left" vertical="top"/>
    </xf>
    <xf numFmtId="0" fontId="9" fillId="0" borderId="15" xfId="0" applyFont="1" applyBorder="1" applyAlignment="1" applyProtection="1">
      <alignment horizontal="left" vertical="center" wrapText="1"/>
      <protection locked="0"/>
    </xf>
    <xf numFmtId="0" fontId="13" fillId="0" borderId="0" xfId="0" applyFont="1" applyBorder="1" applyAlignment="1" applyProtection="1">
      <alignment vertical="center" wrapText="1"/>
    </xf>
    <xf numFmtId="0" fontId="9" fillId="0" borderId="15" xfId="0" applyFont="1" applyFill="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top" wrapText="1"/>
    </xf>
    <xf numFmtId="0" fontId="9" fillId="0" borderId="0" xfId="0" applyFont="1" applyFill="1" applyAlignment="1" applyProtection="1">
      <alignment vertical="top" wrapText="1"/>
    </xf>
    <xf numFmtId="0" fontId="9" fillId="0" borderId="4" xfId="0" applyFont="1" applyFill="1" applyBorder="1" applyAlignment="1" applyProtection="1">
      <alignment vertical="top" wrapText="1"/>
    </xf>
    <xf numFmtId="0" fontId="9" fillId="0" borderId="4" xfId="0" applyFont="1" applyFill="1" applyBorder="1" applyAlignment="1" applyProtection="1">
      <alignment vertical="top"/>
    </xf>
    <xf numFmtId="0" fontId="9" fillId="0" borderId="0" xfId="0" applyFont="1" applyAlignment="1" applyProtection="1">
      <alignment horizontal="left" vertical="top"/>
    </xf>
    <xf numFmtId="0" fontId="9" fillId="0" borderId="0" xfId="0" applyFont="1" applyFill="1" applyBorder="1" applyProtection="1"/>
    <xf numFmtId="0" fontId="9" fillId="0" borderId="0" xfId="0" applyFont="1" applyFill="1" applyProtection="1"/>
    <xf numFmtId="0" fontId="9" fillId="0" borderId="0" xfId="0" applyFont="1" applyBorder="1" applyAlignment="1" applyProtection="1">
      <alignment vertical="top"/>
    </xf>
    <xf numFmtId="0" fontId="13" fillId="0" borderId="0" xfId="0" applyFont="1" applyAlignment="1" applyProtection="1"/>
    <xf numFmtId="0" fontId="24" fillId="0" borderId="0" xfId="0" applyFont="1" applyProtection="1"/>
    <xf numFmtId="0" fontId="9" fillId="0" borderId="0" xfId="0" applyFont="1" applyFill="1" applyBorder="1" applyAlignment="1" applyProtection="1">
      <alignment horizontal="center" vertical="top"/>
    </xf>
    <xf numFmtId="0" fontId="9" fillId="0" borderId="0" xfId="0" applyFont="1" applyFill="1" applyAlignment="1" applyProtection="1">
      <alignment horizontal="left" vertical="top"/>
    </xf>
    <xf numFmtId="0" fontId="9" fillId="0"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10" fillId="0" borderId="0" xfId="2" applyFont="1" applyProtection="1"/>
    <xf numFmtId="0" fontId="14" fillId="0" borderId="0" xfId="0" applyFont="1" applyBorder="1" applyAlignment="1" applyProtection="1">
      <alignment vertical="center" wrapText="1"/>
    </xf>
    <xf numFmtId="0" fontId="9" fillId="0" borderId="0" xfId="0" applyFont="1" applyFill="1" applyAlignment="1" applyProtection="1">
      <alignment horizontal="left" wrapText="1"/>
    </xf>
    <xf numFmtId="0" fontId="9" fillId="0" borderId="0" xfId="0" applyFont="1" applyFill="1" applyBorder="1" applyAlignment="1" applyProtection="1">
      <alignment horizontal="left" vertical="center" wrapText="1"/>
    </xf>
    <xf numFmtId="0" fontId="4" fillId="0" borderId="0" xfId="0" applyFont="1" applyBorder="1" applyAlignment="1">
      <alignment horizontal="right"/>
    </xf>
    <xf numFmtId="0" fontId="0" fillId="2" borderId="0" xfId="0" applyFill="1"/>
    <xf numFmtId="0" fontId="4" fillId="0" borderId="15" xfId="0" applyFont="1" applyBorder="1" applyAlignment="1" applyProtection="1">
      <alignment horizontal="right"/>
      <protection locked="0"/>
    </xf>
    <xf numFmtId="0" fontId="9" fillId="0" borderId="0" xfId="0" applyFont="1" applyFill="1" applyBorder="1" applyAlignment="1" applyProtection="1">
      <alignment vertical="top" wrapText="1"/>
    </xf>
    <xf numFmtId="0" fontId="9" fillId="0" borderId="0" xfId="0" applyFont="1" applyAlignment="1" applyProtection="1">
      <alignment horizontal="left" wrapText="1"/>
    </xf>
    <xf numFmtId="0" fontId="13" fillId="0" borderId="0" xfId="0" applyFont="1" applyBorder="1" applyAlignment="1" applyProtection="1">
      <alignment horizontal="center" wrapText="1"/>
    </xf>
    <xf numFmtId="0" fontId="9" fillId="2" borderId="1" xfId="0" applyFont="1" applyFill="1" applyBorder="1" applyAlignment="1" applyProtection="1">
      <alignment horizontal="left"/>
    </xf>
    <xf numFmtId="0" fontId="14" fillId="2" borderId="2" xfId="0" applyFont="1" applyFill="1" applyBorder="1" applyAlignment="1" applyProtection="1">
      <alignment horizontal="left"/>
    </xf>
    <xf numFmtId="0" fontId="9" fillId="0" borderId="27" xfId="0" applyFont="1" applyFill="1" applyBorder="1" applyAlignment="1" applyProtection="1">
      <alignment vertical="center" wrapText="1"/>
    </xf>
    <xf numFmtId="0" fontId="14" fillId="2" borderId="2" xfId="0" applyFont="1" applyFill="1" applyBorder="1" applyAlignment="1" applyProtection="1">
      <alignment horizontal="left" wrapText="1"/>
    </xf>
    <xf numFmtId="0" fontId="9" fillId="0" borderId="0" xfId="0" applyFont="1" applyAlignment="1" applyProtection="1">
      <alignment horizontal="left" wrapText="1"/>
    </xf>
    <xf numFmtId="0" fontId="3" fillId="0" borderId="0" xfId="0" applyFont="1" applyFill="1" applyBorder="1" applyAlignment="1" applyProtection="1"/>
    <xf numFmtId="0" fontId="9" fillId="0" borderId="0" xfId="0" applyFont="1" applyAlignment="1" applyProtection="1">
      <alignment horizontal="left" vertical="center" wrapText="1"/>
    </xf>
    <xf numFmtId="0" fontId="11" fillId="0" borderId="15"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xf>
    <xf numFmtId="0" fontId="4" fillId="0" borderId="15" xfId="0" applyFont="1" applyBorder="1" applyAlignment="1" applyProtection="1">
      <alignment horizontal="right" vertical="center"/>
      <protection locked="0"/>
    </xf>
    <xf numFmtId="0" fontId="9" fillId="0" borderId="28" xfId="0" applyFont="1" applyBorder="1" applyAlignment="1" applyProtection="1">
      <alignment horizontal="left" vertical="center" wrapText="1"/>
      <protection locked="0"/>
    </xf>
    <xf numFmtId="0" fontId="0" fillId="0" borderId="27" xfId="0" applyBorder="1"/>
    <xf numFmtId="0" fontId="0" fillId="0" borderId="0" xfId="0" applyAlignment="1">
      <alignment horizontal="left" vertical="center"/>
    </xf>
    <xf numFmtId="0" fontId="9" fillId="0" borderId="27" xfId="0" applyFont="1" applyFill="1" applyBorder="1" applyAlignment="1" applyProtection="1">
      <alignment wrapText="1"/>
    </xf>
    <xf numFmtId="0" fontId="4" fillId="0" borderId="13" xfId="0" applyFont="1" applyBorder="1" applyAlignment="1" applyProtection="1">
      <alignment horizontal="right" vertical="center"/>
      <protection locked="0"/>
    </xf>
    <xf numFmtId="0" fontId="9" fillId="0" borderId="27" xfId="0" applyFont="1" applyFill="1" applyBorder="1" applyAlignment="1" applyProtection="1">
      <alignment vertical="top" wrapText="1"/>
    </xf>
    <xf numFmtId="0" fontId="9" fillId="0" borderId="27" xfId="0" applyFont="1" applyBorder="1" applyAlignment="1" applyProtection="1">
      <alignment wrapText="1"/>
    </xf>
    <xf numFmtId="0" fontId="9" fillId="0" borderId="27" xfId="0" applyFont="1" applyBorder="1" applyAlignment="1" applyProtection="1">
      <alignment vertical="center" wrapText="1"/>
    </xf>
    <xf numFmtId="0" fontId="9" fillId="2" borderId="5" xfId="0" applyFont="1" applyFill="1" applyBorder="1" applyAlignment="1" applyProtection="1">
      <alignment horizontal="left"/>
    </xf>
    <xf numFmtId="0" fontId="9" fillId="2" borderId="5" xfId="0" applyFont="1" applyFill="1" applyBorder="1" applyAlignment="1" applyProtection="1">
      <alignment horizontal="left" vertical="center" wrapText="1"/>
    </xf>
    <xf numFmtId="14" fontId="23" fillId="0" borderId="0" xfId="0" applyNumberFormat="1" applyFont="1" applyBorder="1" applyAlignment="1" applyProtection="1">
      <alignment horizontal="center" vertical="top" wrapText="1"/>
    </xf>
    <xf numFmtId="0" fontId="26" fillId="0" borderId="0" xfId="0" applyFont="1" applyFill="1" applyAlignment="1" applyProtection="1">
      <alignment horizontal="left"/>
    </xf>
    <xf numFmtId="0" fontId="3" fillId="0" borderId="0" xfId="0" applyFont="1" applyFill="1" applyBorder="1" applyAlignment="1" applyProtection="1">
      <alignment horizontal="left" vertical="top"/>
      <protection locked="0"/>
    </xf>
    <xf numFmtId="0" fontId="28" fillId="0" borderId="0" xfId="0" applyFont="1" applyFill="1" applyBorder="1" applyAlignment="1" applyProtection="1">
      <alignment horizontal="left" vertical="top"/>
    </xf>
    <xf numFmtId="0" fontId="4" fillId="0" borderId="2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3" fillId="0" borderId="0" xfId="0" applyFont="1" applyFill="1" applyAlignment="1" applyProtection="1">
      <alignment wrapText="1"/>
    </xf>
    <xf numFmtId="0" fontId="24" fillId="0" borderId="0" xfId="0" applyFont="1" applyFill="1" applyAlignment="1" applyProtection="1">
      <alignment horizontal="left" vertical="top" wrapText="1"/>
    </xf>
    <xf numFmtId="0" fontId="27"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left" wrapText="1"/>
    </xf>
    <xf numFmtId="0" fontId="3" fillId="0" borderId="15" xfId="0" applyFont="1" applyFill="1" applyBorder="1" applyAlignment="1" applyProtection="1">
      <alignment horizontal="left" vertical="center" wrapText="1"/>
      <protection locked="0"/>
    </xf>
    <xf numFmtId="0" fontId="9" fillId="0" borderId="0" xfId="0" applyFont="1" applyAlignment="1" applyProtection="1">
      <alignmen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14" fillId="0" borderId="0" xfId="0" applyFont="1" applyFill="1" applyBorder="1" applyAlignment="1" applyProtection="1">
      <alignment horizontal="left" vertical="top" wrapText="1"/>
    </xf>
    <xf numFmtId="0" fontId="9" fillId="0" borderId="27" xfId="0" applyFont="1" applyBorder="1" applyAlignment="1" applyProtection="1">
      <alignment vertical="top"/>
    </xf>
    <xf numFmtId="0" fontId="9" fillId="0" borderId="27" xfId="0" applyFont="1" applyFill="1" applyBorder="1" applyAlignment="1" applyProtection="1">
      <alignment vertical="top"/>
    </xf>
    <xf numFmtId="0" fontId="9" fillId="0" borderId="4" xfId="0" applyFont="1" applyFill="1" applyBorder="1" applyAlignment="1" applyProtection="1">
      <alignment wrapText="1"/>
    </xf>
    <xf numFmtId="0" fontId="9" fillId="0" borderId="27" xfId="0" applyFont="1" applyFill="1" applyBorder="1" applyAlignment="1" applyProtection="1">
      <alignment horizontal="left" vertical="top" wrapText="1"/>
    </xf>
    <xf numFmtId="0" fontId="9" fillId="0" borderId="29" xfId="0" applyFont="1" applyBorder="1" applyAlignment="1" applyProtection="1">
      <alignment vertical="top" wrapText="1"/>
    </xf>
    <xf numFmtId="0" fontId="14" fillId="0" borderId="0" xfId="0" applyFont="1" applyFill="1" applyBorder="1" applyAlignment="1" applyProtection="1">
      <alignment wrapText="1"/>
    </xf>
    <xf numFmtId="0" fontId="13"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0" xfId="0" applyFont="1" applyFill="1" applyBorder="1" applyAlignment="1" applyProtection="1"/>
    <xf numFmtId="164" fontId="14" fillId="0" borderId="0" xfId="0" applyNumberFormat="1" applyFont="1" applyFill="1" applyAlignment="1" applyProtection="1"/>
    <xf numFmtId="0" fontId="14" fillId="0" borderId="0" xfId="0" applyFont="1" applyFill="1" applyAlignment="1" applyProtection="1">
      <alignment wrapText="1"/>
    </xf>
    <xf numFmtId="0" fontId="3" fillId="0" borderId="0" xfId="0" applyFont="1" applyFill="1" applyBorder="1" applyAlignment="1" applyProtection="1">
      <alignment wrapText="1"/>
    </xf>
    <xf numFmtId="0" fontId="9" fillId="0" borderId="0" xfId="0" applyFont="1" applyFill="1" applyBorder="1" applyAlignment="1" applyProtection="1">
      <alignment horizontal="left" wrapText="1"/>
    </xf>
    <xf numFmtId="14" fontId="23" fillId="0" borderId="0" xfId="0" applyNumberFormat="1" applyFont="1" applyFill="1" applyBorder="1" applyAlignment="1" applyProtection="1">
      <alignment horizontal="center" vertical="top" wrapText="1"/>
    </xf>
    <xf numFmtId="0" fontId="13" fillId="0" borderId="0" xfId="0" applyFont="1" applyFill="1" applyBorder="1" applyAlignment="1" applyProtection="1">
      <alignment horizontal="center" wrapText="1"/>
    </xf>
    <xf numFmtId="0" fontId="14" fillId="0" borderId="0" xfId="0" applyFont="1" applyFill="1" applyBorder="1" applyAlignment="1" applyProtection="1">
      <alignment horizontal="center" wrapText="1"/>
    </xf>
    <xf numFmtId="0" fontId="14" fillId="0" borderId="0" xfId="0" applyFont="1" applyFill="1" applyAlignment="1" applyProtection="1">
      <alignment vertical="top" wrapText="1"/>
    </xf>
    <xf numFmtId="0" fontId="14" fillId="0" borderId="0" xfId="0" applyFont="1" applyFill="1" applyBorder="1" applyAlignment="1" applyProtection="1">
      <alignment vertical="top"/>
    </xf>
    <xf numFmtId="0" fontId="0" fillId="0" borderId="0" xfId="0" applyFill="1" applyBorder="1" applyAlignment="1">
      <alignment horizontal="left"/>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center" wrapText="1"/>
    </xf>
    <xf numFmtId="0" fontId="9" fillId="0" borderId="0" xfId="0" applyFont="1" applyFill="1" applyAlignment="1" applyProtection="1">
      <alignment horizontal="left"/>
    </xf>
    <xf numFmtId="165" fontId="9" fillId="0" borderId="0" xfId="0" applyNumberFormat="1" applyFont="1" applyFill="1" applyBorder="1" applyAlignment="1" applyProtection="1">
      <alignment vertical="center"/>
    </xf>
    <xf numFmtId="0" fontId="15" fillId="0" borderId="0" xfId="0" applyFont="1" applyFill="1" applyBorder="1" applyAlignment="1" applyProtection="1"/>
    <xf numFmtId="0" fontId="5"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3" fillId="0" borderId="0" xfId="0" applyFont="1" applyFill="1" applyBorder="1" applyAlignment="1" applyProtection="1">
      <alignment vertical="top" wrapText="1"/>
    </xf>
    <xf numFmtId="14" fontId="4" fillId="0" borderId="0" xfId="0" applyNumberFormat="1" applyFont="1" applyBorder="1" applyAlignment="1" applyProtection="1">
      <alignment vertical="top" wrapText="1"/>
    </xf>
    <xf numFmtId="0" fontId="3" fillId="0" borderId="0" xfId="0" applyFont="1" applyFill="1" applyAlignment="1" applyProtection="1">
      <alignment horizontal="left"/>
    </xf>
    <xf numFmtId="0" fontId="29" fillId="0" borderId="0" xfId="0" applyFont="1" applyFill="1" applyBorder="1" applyAlignment="1" applyProtection="1">
      <alignment horizontal="left"/>
    </xf>
    <xf numFmtId="0" fontId="4" fillId="0" borderId="0" xfId="0" applyFont="1" applyFill="1" applyBorder="1" applyAlignment="1" applyProtection="1">
      <alignment horizontal="center" vertical="center" wrapText="1"/>
    </xf>
    <xf numFmtId="0" fontId="9" fillId="0" borderId="0" xfId="0" applyFont="1" applyFill="1" applyAlignment="1" applyProtection="1"/>
    <xf numFmtId="0" fontId="9" fillId="0" borderId="27" xfId="0" applyFont="1" applyBorder="1" applyAlignment="1" applyProtection="1"/>
    <xf numFmtId="0" fontId="12" fillId="0" borderId="0" xfId="0" applyFont="1" applyAlignment="1" applyProtection="1">
      <alignment wrapText="1"/>
    </xf>
    <xf numFmtId="0" fontId="9" fillId="0" borderId="0" xfId="0" applyFont="1" applyFill="1" applyAlignment="1" applyProtection="1">
      <alignment vertical="center"/>
    </xf>
    <xf numFmtId="165" fontId="9" fillId="0" borderId="15" xfId="0" applyNumberFormat="1" applyFont="1" applyBorder="1" applyAlignment="1" applyProtection="1">
      <alignment horizontal="left" vertical="center" wrapText="1"/>
      <protection locked="0"/>
    </xf>
    <xf numFmtId="0" fontId="0" fillId="0" borderId="0" xfId="0" applyAlignment="1">
      <alignment horizontal="left"/>
    </xf>
    <xf numFmtId="0" fontId="0" fillId="0" borderId="0" xfId="0" applyNumberFormat="1"/>
    <xf numFmtId="0" fontId="9" fillId="0" borderId="0" xfId="0" applyFont="1" applyFill="1" applyAlignment="1" applyProtection="1">
      <alignment vertical="top"/>
    </xf>
    <xf numFmtId="0" fontId="9" fillId="0" borderId="27" xfId="0" applyFont="1" applyBorder="1" applyAlignment="1" applyProtection="1">
      <alignment horizontal="left" vertical="top"/>
    </xf>
    <xf numFmtId="0" fontId="12" fillId="0" borderId="0" xfId="0" applyFont="1" applyAlignment="1" applyProtection="1">
      <alignment vertical="top" wrapText="1"/>
    </xf>
    <xf numFmtId="49" fontId="9" fillId="0" borderId="15" xfId="0" applyNumberFormat="1" applyFont="1" applyFill="1" applyBorder="1" applyAlignment="1" applyProtection="1">
      <alignment horizontal="left" vertical="center" wrapText="1"/>
      <protection locked="0"/>
    </xf>
    <xf numFmtId="0" fontId="22" fillId="0" borderId="0" xfId="0" applyFont="1" applyAlignment="1" applyProtection="1">
      <alignment vertical="top"/>
    </xf>
    <xf numFmtId="0" fontId="22" fillId="0" borderId="0" xfId="0" applyFont="1" applyBorder="1" applyAlignment="1" applyProtection="1">
      <alignment horizontal="left" vertical="top"/>
    </xf>
    <xf numFmtId="0" fontId="9" fillId="0" borderId="0" xfId="0" applyFont="1" applyFill="1" applyBorder="1" applyAlignment="1" applyProtection="1">
      <alignment horizontal="left" vertical="top" wrapText="1"/>
    </xf>
    <xf numFmtId="0" fontId="4" fillId="0" borderId="7" xfId="0" applyFont="1" applyBorder="1"/>
    <xf numFmtId="0" fontId="4" fillId="0" borderId="13" xfId="0" applyFont="1" applyBorder="1" applyAlignment="1" applyProtection="1">
      <alignment horizontal="right"/>
      <protection locked="0"/>
    </xf>
    <xf numFmtId="166" fontId="9" fillId="0" borderId="15" xfId="0" applyNumberFormat="1"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33" fillId="0" borderId="0" xfId="0" applyFont="1" applyFill="1" applyBorder="1" applyAlignment="1" applyProtection="1">
      <alignment horizontal="left" vertical="top"/>
    </xf>
    <xf numFmtId="0" fontId="22" fillId="0" borderId="13" xfId="0" applyFont="1" applyBorder="1" applyAlignment="1" applyProtection="1">
      <alignment horizontal="left" vertical="center" wrapText="1"/>
      <protection locked="0"/>
    </xf>
    <xf numFmtId="0" fontId="33" fillId="0" borderId="0" xfId="0" applyFont="1" applyFill="1" applyAlignment="1" applyProtection="1">
      <alignment horizontal="left" vertical="top"/>
    </xf>
    <xf numFmtId="0" fontId="0" fillId="0" borderId="0" xfId="0" applyProtection="1">
      <protection locked="0"/>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49" fontId="18" fillId="0" borderId="15" xfId="0" applyNumberFormat="1" applyFont="1" applyBorder="1" applyAlignment="1" applyProtection="1">
      <alignment horizontal="left" vertical="center" wrapText="1"/>
      <protection locked="0"/>
    </xf>
    <xf numFmtId="49" fontId="18" fillId="0" borderId="13" xfId="0" applyNumberFormat="1" applyFont="1" applyBorder="1" applyAlignment="1" applyProtection="1">
      <alignment horizontal="left" vertical="center" wrapText="1"/>
      <protection locked="0"/>
    </xf>
    <xf numFmtId="49" fontId="9" fillId="0" borderId="15"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49" fontId="9" fillId="0" borderId="13" xfId="0" applyNumberFormat="1" applyFont="1" applyFill="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9" fillId="0" borderId="0" xfId="0" applyNumberFormat="1" applyFont="1" applyBorder="1" applyAlignment="1" applyProtection="1">
      <alignment horizontal="center" vertical="center" wrapText="1"/>
      <protection locked="0"/>
    </xf>
    <xf numFmtId="14" fontId="13" fillId="0" borderId="0" xfId="0" applyNumberFormat="1" applyFont="1" applyBorder="1" applyAlignment="1" applyProtection="1">
      <alignment horizontal="left" vertical="top" wrapText="1"/>
    </xf>
    <xf numFmtId="0" fontId="14" fillId="2" borderId="10" xfId="0" applyFont="1" applyFill="1" applyBorder="1" applyAlignment="1" applyProtection="1">
      <alignment vertical="top" wrapText="1"/>
    </xf>
    <xf numFmtId="0" fontId="14" fillId="2" borderId="4" xfId="0" applyFont="1" applyFill="1" applyBorder="1" applyAlignment="1" applyProtection="1">
      <alignment vertical="top" wrapText="1"/>
    </xf>
    <xf numFmtId="49" fontId="9" fillId="0" borderId="17" xfId="0" applyNumberFormat="1" applyFont="1" applyFill="1" applyBorder="1" applyAlignment="1" applyProtection="1">
      <alignment horizontal="left" vertical="center" wrapText="1"/>
      <protection locked="0"/>
    </xf>
    <xf numFmtId="0" fontId="13" fillId="0" borderId="0" xfId="0" applyFont="1" applyBorder="1" applyAlignment="1" applyProtection="1">
      <alignment horizontal="left" wrapText="1"/>
    </xf>
    <xf numFmtId="0" fontId="4" fillId="0" borderId="0" xfId="0" applyFont="1" applyBorder="1" applyAlignment="1" applyProtection="1">
      <alignment horizontal="center" vertical="center" wrapText="1"/>
      <protection locked="0"/>
    </xf>
    <xf numFmtId="0" fontId="3" fillId="0" borderId="0" xfId="0" applyFont="1" applyAlignment="1" applyProtection="1">
      <alignment vertical="top"/>
    </xf>
    <xf numFmtId="0" fontId="3" fillId="0" borderId="0" xfId="0" applyFont="1" applyBorder="1" applyAlignment="1" applyProtection="1"/>
    <xf numFmtId="0" fontId="0" fillId="2" borderId="34" xfId="0" applyFill="1" applyBorder="1" applyAlignment="1" applyProtection="1">
      <alignment horizontal="left"/>
      <protection locked="0"/>
    </xf>
    <xf numFmtId="0" fontId="20" fillId="2" borderId="9" xfId="0" applyFont="1" applyFill="1" applyBorder="1" applyProtection="1"/>
    <xf numFmtId="0" fontId="3" fillId="2" borderId="3" xfId="0" applyFont="1" applyFill="1" applyBorder="1" applyProtection="1"/>
    <xf numFmtId="0" fontId="3" fillId="2" borderId="10" xfId="0" applyFont="1" applyFill="1" applyBorder="1" applyAlignment="1" applyProtection="1">
      <alignment vertical="top" wrapText="1"/>
    </xf>
    <xf numFmtId="0" fontId="9" fillId="2" borderId="12" xfId="0" applyFont="1" applyFill="1" applyBorder="1"/>
    <xf numFmtId="0" fontId="3" fillId="2" borderId="4" xfId="0" applyFont="1" applyFill="1" applyBorder="1" applyAlignment="1" applyProtection="1">
      <alignment vertical="top" wrapText="1"/>
    </xf>
    <xf numFmtId="0" fontId="3" fillId="2" borderId="6" xfId="0" applyFont="1" applyFill="1" applyBorder="1" applyAlignment="1" applyProtection="1">
      <alignment vertical="top" wrapText="1"/>
    </xf>
    <xf numFmtId="0" fontId="3" fillId="2" borderId="7" xfId="0" applyFont="1" applyFill="1" applyBorder="1" applyAlignment="1" applyProtection="1">
      <alignment vertical="top" wrapText="1"/>
    </xf>
    <xf numFmtId="0" fontId="3" fillId="2" borderId="8" xfId="0" applyFont="1" applyFill="1" applyBorder="1" applyAlignment="1" applyProtection="1">
      <alignment vertical="top" wrapText="1"/>
    </xf>
    <xf numFmtId="49" fontId="9" fillId="0" borderId="28" xfId="0" applyNumberFormat="1"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xf>
    <xf numFmtId="49" fontId="9" fillId="0" borderId="28" xfId="0" applyNumberFormat="1" applyFont="1" applyBorder="1" applyAlignment="1" applyProtection="1">
      <alignment horizontal="left" vertical="center" wrapText="1"/>
      <protection locked="0"/>
    </xf>
    <xf numFmtId="0" fontId="21" fillId="0" borderId="7" xfId="0" applyFont="1" applyBorder="1" applyAlignment="1" applyProtection="1">
      <alignment horizontal="center"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xf numFmtId="0" fontId="36" fillId="5" borderId="15" xfId="0" applyFont="1" applyFill="1" applyBorder="1" applyAlignment="1" applyProtection="1">
      <alignment horizontal="left"/>
    </xf>
    <xf numFmtId="0" fontId="6" fillId="3" borderId="35" xfId="1" applyFont="1" applyBorder="1" applyProtection="1"/>
    <xf numFmtId="0" fontId="6" fillId="3" borderId="35" xfId="1" applyFont="1" applyBorder="1" applyAlignment="1" applyProtection="1">
      <alignment horizontal="left" vertical="top"/>
    </xf>
    <xf numFmtId="0" fontId="37" fillId="6" borderId="36" xfId="2" applyFont="1" applyFill="1" applyBorder="1" applyAlignment="1">
      <alignment horizontal="left" vertical="top" wrapText="1"/>
    </xf>
    <xf numFmtId="0" fontId="6" fillId="3" borderId="14" xfId="1" applyFont="1" applyBorder="1" applyAlignment="1">
      <alignment horizontal="left" vertical="top"/>
    </xf>
    <xf numFmtId="0" fontId="36" fillId="0" borderId="0" xfId="2" applyFont="1" applyProtection="1"/>
    <xf numFmtId="0" fontId="6" fillId="6" borderId="37" xfId="0" applyFont="1" applyFill="1" applyBorder="1"/>
    <xf numFmtId="0" fontId="6" fillId="0" borderId="0" xfId="0" applyFont="1" applyFill="1" applyBorder="1"/>
    <xf numFmtId="0" fontId="1" fillId="3" borderId="35" xfId="1" applyBorder="1" applyProtection="1"/>
    <xf numFmtId="0" fontId="6" fillId="3" borderId="35" xfId="1" applyFont="1" applyBorder="1" applyAlignment="1" applyProtection="1">
      <alignment vertical="center"/>
    </xf>
    <xf numFmtId="0" fontId="30" fillId="0" borderId="15" xfId="0" applyFont="1" applyFill="1" applyBorder="1" applyAlignment="1" applyProtection="1">
      <alignment horizontal="right" vertical="top"/>
      <protection locked="0"/>
    </xf>
    <xf numFmtId="0" fontId="19" fillId="0" borderId="15" xfId="0" applyFont="1" applyBorder="1"/>
    <xf numFmtId="0" fontId="7" fillId="7" borderId="38" xfId="2" applyFont="1" applyFill="1" applyBorder="1"/>
    <xf numFmtId="0" fontId="7" fillId="0" borderId="0" xfId="2" applyFont="1"/>
    <xf numFmtId="0" fontId="3" fillId="7" borderId="39" xfId="0" applyFont="1" applyFill="1" applyBorder="1"/>
    <xf numFmtId="0" fontId="3" fillId="0" borderId="0" xfId="0" applyFont="1" applyFill="1" applyBorder="1"/>
    <xf numFmtId="0" fontId="8" fillId="0" borderId="0" xfId="0" applyFont="1" applyAlignment="1" applyProtection="1">
      <alignment wrapText="1"/>
    </xf>
    <xf numFmtId="0" fontId="8" fillId="0" borderId="0" xfId="0" applyFont="1" applyAlignment="1" applyProtection="1">
      <alignment vertical="center"/>
    </xf>
    <xf numFmtId="0" fontId="4" fillId="0" borderId="15" xfId="0" applyFont="1" applyBorder="1"/>
    <xf numFmtId="0" fontId="3" fillId="0" borderId="0" xfId="0" applyFont="1" applyAlignment="1" applyProtection="1">
      <alignment vertical="center"/>
    </xf>
    <xf numFmtId="0" fontId="3" fillId="0" borderId="0" xfId="0" applyFont="1" applyFill="1" applyAlignment="1" applyProtection="1">
      <alignment vertical="center"/>
    </xf>
    <xf numFmtId="0" fontId="3" fillId="8" borderId="38" xfId="0" applyFont="1" applyFill="1" applyBorder="1" applyAlignment="1">
      <alignment horizontal="left" vertical="center" wrapText="1"/>
    </xf>
    <xf numFmtId="0" fontId="3" fillId="0" borderId="0" xfId="0" applyFont="1" applyAlignment="1">
      <alignment vertical="center"/>
    </xf>
    <xf numFmtId="0" fontId="3" fillId="8" borderId="39"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pplyProtection="1">
      <alignment vertical="center" wrapText="1"/>
    </xf>
    <xf numFmtId="0" fontId="30" fillId="0" borderId="15" xfId="0" applyFont="1" applyFill="1" applyBorder="1" applyAlignment="1" applyProtection="1">
      <alignment horizontal="right"/>
      <protection locked="0"/>
    </xf>
    <xf numFmtId="0" fontId="0" fillId="0" borderId="0" xfId="0" applyAlignment="1">
      <alignment wrapText="1"/>
    </xf>
    <xf numFmtId="0" fontId="3" fillId="7" borderId="40" xfId="0" applyFont="1" applyFill="1" applyBorder="1" applyAlignment="1">
      <alignment horizontal="left" vertical="center" wrapText="1"/>
    </xf>
    <xf numFmtId="0" fontId="3" fillId="7" borderId="39" xfId="0" applyFont="1" applyFill="1" applyBorder="1" applyAlignment="1">
      <alignment vertical="center"/>
    </xf>
    <xf numFmtId="0" fontId="36" fillId="0" borderId="0" xfId="2" applyFont="1" applyFill="1" applyAlignment="1" applyProtection="1">
      <alignment horizontal="left" vertical="top" wrapText="1"/>
    </xf>
    <xf numFmtId="0" fontId="3" fillId="0" borderId="0" xfId="0" applyFont="1" applyFill="1"/>
    <xf numFmtId="0" fontId="6" fillId="8" borderId="39" xfId="0" applyFont="1" applyFill="1" applyBorder="1"/>
    <xf numFmtId="0" fontId="30" fillId="0" borderId="15" xfId="0" applyFont="1" applyFill="1" applyBorder="1" applyAlignment="1" applyProtection="1">
      <alignment horizontal="right" wrapText="1"/>
      <protection locked="0"/>
    </xf>
    <xf numFmtId="0" fontId="7" fillId="4" borderId="39" xfId="2" applyFont="1" applyFill="1" applyBorder="1"/>
    <xf numFmtId="0" fontId="3" fillId="4" borderId="39" xfId="0" applyFont="1" applyFill="1" applyBorder="1"/>
    <xf numFmtId="0" fontId="4" fillId="0" borderId="0" xfId="0" applyFont="1"/>
    <xf numFmtId="0" fontId="6" fillId="7" borderId="41" xfId="0" applyFont="1" applyFill="1" applyBorder="1"/>
    <xf numFmtId="0" fontId="3" fillId="4" borderId="0" xfId="0" applyFont="1" applyFill="1"/>
    <xf numFmtId="0" fontId="3" fillId="7" borderId="39" xfId="0" applyNumberFormat="1" applyFont="1" applyFill="1" applyBorder="1"/>
    <xf numFmtId="0" fontId="3" fillId="8" borderId="39" xfId="0" applyNumberFormat="1" applyFont="1" applyFill="1" applyBorder="1"/>
    <xf numFmtId="0" fontId="6" fillId="9" borderId="37" xfId="0" applyFont="1" applyFill="1" applyBorder="1"/>
    <xf numFmtId="0" fontId="7" fillId="9" borderId="39" xfId="2" applyFont="1" applyFill="1" applyBorder="1"/>
    <xf numFmtId="0" fontId="3" fillId="9" borderId="39" xfId="0" applyFont="1" applyFill="1" applyBorder="1"/>
    <xf numFmtId="0" fontId="3" fillId="9" borderId="0" xfId="0" applyFont="1" applyFill="1"/>
    <xf numFmtId="0" fontId="6" fillId="10" borderId="37" xfId="0" applyFont="1" applyFill="1" applyBorder="1"/>
    <xf numFmtId="0" fontId="26" fillId="10" borderId="39" xfId="0" applyFont="1" applyFill="1" applyBorder="1"/>
    <xf numFmtId="0" fontId="3" fillId="10" borderId="39" xfId="0" applyFont="1" applyFill="1" applyBorder="1"/>
    <xf numFmtId="0" fontId="3" fillId="10" borderId="0" xfId="0" applyFont="1" applyFill="1"/>
    <xf numFmtId="0" fontId="6" fillId="11" borderId="37" xfId="0" applyFont="1" applyFill="1" applyBorder="1"/>
    <xf numFmtId="0" fontId="3" fillId="11" borderId="39" xfId="0" applyFont="1" applyFill="1" applyBorder="1"/>
    <xf numFmtId="0" fontId="3" fillId="11" borderId="39" xfId="0" applyFont="1" applyFill="1" applyBorder="1" applyAlignment="1">
      <alignment horizontal="left" vertical="center"/>
    </xf>
    <xf numFmtId="0" fontId="3" fillId="11" borderId="39" xfId="0" applyFont="1" applyFill="1" applyBorder="1" applyAlignment="1">
      <alignment horizontal="left" vertical="top"/>
    </xf>
    <xf numFmtId="0" fontId="3" fillId="11" borderId="0" xfId="0" applyFont="1" applyFill="1"/>
    <xf numFmtId="0" fontId="6" fillId="12" borderId="37" xfId="0" applyFont="1" applyFill="1" applyBorder="1"/>
    <xf numFmtId="0" fontId="3" fillId="12" borderId="39" xfId="0" applyFont="1" applyFill="1" applyBorder="1"/>
    <xf numFmtId="0" fontId="3" fillId="12" borderId="0" xfId="0" applyFont="1" applyFill="1"/>
    <xf numFmtId="49" fontId="9" fillId="0" borderId="0" xfId="0" applyNumberFormat="1" applyFont="1" applyFill="1" applyBorder="1" applyAlignment="1" applyProtection="1">
      <alignment horizontal="left" vertical="center" wrapText="1"/>
      <protection locked="0"/>
    </xf>
    <xf numFmtId="0" fontId="39" fillId="0" borderId="0" xfId="0" applyFont="1" applyFill="1" applyBorder="1" applyAlignment="1" applyProtection="1">
      <alignment vertical="top" wrapText="1"/>
    </xf>
    <xf numFmtId="0" fontId="4" fillId="0" borderId="0" xfId="0" applyFont="1" applyFill="1" applyAlignment="1" applyProtection="1">
      <alignment vertical="top" wrapText="1"/>
    </xf>
    <xf numFmtId="0" fontId="3" fillId="0" borderId="0" xfId="0" applyFont="1" applyFill="1" applyAlignment="1" applyProtection="1">
      <alignment vertical="top"/>
    </xf>
    <xf numFmtId="0" fontId="0" fillId="0" borderId="0" xfId="0" applyAlignment="1">
      <alignment horizontal="center"/>
    </xf>
    <xf numFmtId="0" fontId="39" fillId="0" borderId="27" xfId="0" applyFont="1" applyFill="1" applyBorder="1" applyAlignment="1" applyProtection="1">
      <alignment vertical="top" wrapText="1"/>
    </xf>
    <xf numFmtId="0" fontId="0" fillId="0" borderId="0" xfId="0" applyFill="1"/>
    <xf numFmtId="0" fontId="6" fillId="0" borderId="0" xfId="1" applyFont="1" applyFill="1" applyBorder="1" applyAlignment="1" applyProtection="1">
      <alignment horizontal="left" vertical="top"/>
    </xf>
    <xf numFmtId="0" fontId="4" fillId="0" borderId="0" xfId="0" applyFont="1" applyFill="1" applyBorder="1" applyAlignment="1">
      <alignment horizontal="left"/>
    </xf>
    <xf numFmtId="0" fontId="0" fillId="0" borderId="0" xfId="0" applyFill="1" applyBorder="1"/>
    <xf numFmtId="0" fontId="9" fillId="0" borderId="0" xfId="0" applyFont="1"/>
    <xf numFmtId="0" fontId="6" fillId="0" borderId="0" xfId="1" applyFont="1" applyFill="1" applyBorder="1" applyProtection="1"/>
    <xf numFmtId="0" fontId="25" fillId="0" borderId="26" xfId="0" applyFont="1" applyFill="1" applyBorder="1" applyAlignment="1" applyProtection="1">
      <alignment vertical="center" wrapText="1"/>
    </xf>
    <xf numFmtId="0" fontId="9" fillId="0" borderId="43" xfId="0" applyFont="1" applyFill="1" applyBorder="1" applyAlignment="1" applyProtection="1">
      <alignment vertical="top"/>
    </xf>
    <xf numFmtId="49" fontId="9" fillId="0" borderId="44" xfId="0" applyNumberFormat="1" applyFont="1" applyFill="1" applyBorder="1" applyAlignment="1" applyProtection="1">
      <alignment horizontal="left" vertical="center" wrapText="1"/>
      <protection locked="0"/>
    </xf>
    <xf numFmtId="0" fontId="9" fillId="0" borderId="42" xfId="0" applyFont="1" applyFill="1" applyBorder="1" applyAlignment="1" applyProtection="1">
      <alignment vertical="center" wrapText="1"/>
    </xf>
    <xf numFmtId="0" fontId="9" fillId="0" borderId="42" xfId="0" applyFont="1" applyFill="1" applyBorder="1" applyAlignment="1" applyProtection="1">
      <alignment vertical="top" wrapText="1"/>
    </xf>
    <xf numFmtId="0" fontId="5" fillId="0" borderId="0" xfId="0" applyFont="1" applyBorder="1" applyAlignment="1" applyProtection="1">
      <alignment horizontal="center" vertical="center" wrapText="1"/>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wrapText="1"/>
    </xf>
    <xf numFmtId="0" fontId="9" fillId="0" borderId="33" xfId="0" applyFont="1" applyFill="1" applyBorder="1" applyAlignment="1" applyProtection="1">
      <alignment vertical="top" wrapText="1"/>
    </xf>
    <xf numFmtId="49" fontId="9" fillId="0" borderId="45" xfId="0" applyNumberFormat="1" applyFont="1" applyFill="1" applyBorder="1" applyAlignment="1" applyProtection="1">
      <alignment horizontal="left" vertical="center" wrapText="1"/>
      <protection locked="0"/>
    </xf>
    <xf numFmtId="0" fontId="9" fillId="0" borderId="33" xfId="0" applyFont="1" applyFill="1" applyBorder="1" applyAlignment="1" applyProtection="1">
      <alignment vertical="center" wrapText="1"/>
    </xf>
    <xf numFmtId="49" fontId="34" fillId="0" borderId="13" xfId="0" applyNumberFormat="1" applyFont="1" applyBorder="1" applyAlignment="1" applyProtection="1">
      <alignment horizontal="left" vertical="center" wrapText="1"/>
      <protection locked="0"/>
    </xf>
    <xf numFmtId="49" fontId="34" fillId="0" borderId="13" xfId="0" applyNumberFormat="1" applyFont="1" applyBorder="1" applyAlignment="1" applyProtection="1">
      <alignment horizontal="left" vertical="top" wrapText="1"/>
      <protection locked="0"/>
    </xf>
    <xf numFmtId="49" fontId="9" fillId="0" borderId="15" xfId="0" applyNumberFormat="1" applyFont="1" applyBorder="1" applyAlignment="1" applyProtection="1">
      <alignment horizontal="left" vertical="top" wrapText="1"/>
      <protection locked="0"/>
    </xf>
    <xf numFmtId="49" fontId="22" fillId="0" borderId="13" xfId="0" applyNumberFormat="1" applyFont="1" applyFill="1" applyBorder="1" applyAlignment="1" applyProtection="1">
      <alignment horizontal="left" vertical="center" wrapText="1"/>
      <protection locked="0"/>
    </xf>
    <xf numFmtId="49" fontId="3" fillId="0" borderId="15" xfId="0" applyNumberFormat="1" applyFont="1" applyFill="1" applyBorder="1" applyAlignment="1" applyProtection="1">
      <alignment horizontal="left" vertical="center" wrapText="1"/>
      <protection locked="0"/>
    </xf>
    <xf numFmtId="49" fontId="22" fillId="0" borderId="13" xfId="0" applyNumberFormat="1" applyFont="1" applyBorder="1" applyAlignment="1" applyProtection="1">
      <alignment horizontal="left" vertical="center" wrapText="1"/>
      <protection locked="0"/>
    </xf>
    <xf numFmtId="0" fontId="9" fillId="0" borderId="47" xfId="0" applyFont="1" applyFill="1" applyBorder="1" applyAlignment="1" applyProtection="1">
      <alignment vertical="top"/>
    </xf>
    <xf numFmtId="49" fontId="9" fillId="0" borderId="48" xfId="0" applyNumberFormat="1" applyFont="1" applyFill="1" applyBorder="1" applyAlignment="1" applyProtection="1">
      <alignment horizontal="left" vertical="center" wrapText="1"/>
      <protection locked="0"/>
    </xf>
    <xf numFmtId="0" fontId="9" fillId="0" borderId="46" xfId="0" applyFont="1" applyFill="1" applyBorder="1" applyAlignment="1" applyProtection="1">
      <alignment vertical="center" wrapText="1"/>
    </xf>
    <xf numFmtId="0" fontId="22" fillId="0" borderId="28"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34" xfId="0" applyFont="1" applyBorder="1" applyAlignment="1" applyProtection="1">
      <alignment horizontal="left" wrapText="1"/>
      <protection locked="0"/>
    </xf>
    <xf numFmtId="0" fontId="35" fillId="14" borderId="0" xfId="0" applyFont="1" applyFill="1" applyBorder="1" applyAlignment="1" applyProtection="1">
      <alignment horizontal="left" vertical="top" wrapText="1"/>
    </xf>
    <xf numFmtId="0" fontId="38" fillId="0" borderId="0" xfId="0" applyFont="1" applyFill="1"/>
    <xf numFmtId="0" fontId="46" fillId="8" borderId="39" xfId="0" applyNumberFormat="1" applyFont="1" applyFill="1" applyBorder="1"/>
    <xf numFmtId="0" fontId="14" fillId="0" borderId="3" xfId="0" applyFont="1" applyBorder="1" applyAlignment="1" applyProtection="1">
      <alignment wrapText="1"/>
    </xf>
    <xf numFmtId="0" fontId="14" fillId="0" borderId="3" xfId="0" applyFont="1" applyBorder="1" applyAlignment="1" applyProtection="1"/>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3" fillId="0" borderId="0" xfId="0" applyFont="1" applyFill="1" applyBorder="1" applyAlignment="1" applyProtection="1">
      <alignment horizontal="left" wrapText="1"/>
    </xf>
    <xf numFmtId="0" fontId="9" fillId="2" borderId="15" xfId="0" applyFont="1" applyFill="1" applyBorder="1" applyAlignment="1" applyProtection="1">
      <alignment horizontal="left" vertical="center" wrapText="1"/>
    </xf>
    <xf numFmtId="0" fontId="14" fillId="2" borderId="15" xfId="0" applyFont="1" applyFill="1" applyBorder="1" applyAlignment="1" applyProtection="1">
      <alignment horizontal="left" wrapText="1"/>
    </xf>
    <xf numFmtId="0" fontId="9" fillId="2" borderId="15" xfId="0" applyFont="1" applyFill="1" applyBorder="1" applyAlignment="1" applyProtection="1">
      <alignment horizontal="left"/>
    </xf>
    <xf numFmtId="0" fontId="14" fillId="2" borderId="15" xfId="0" applyFont="1" applyFill="1" applyBorder="1" applyAlignment="1" applyProtection="1">
      <alignment horizontal="left"/>
    </xf>
    <xf numFmtId="14" fontId="9" fillId="0" borderId="15" xfId="0" applyNumberFormat="1" applyFont="1" applyBorder="1" applyAlignment="1" applyProtection="1">
      <alignment horizontal="left" vertical="center" wrapText="1"/>
      <protection locked="0"/>
    </xf>
    <xf numFmtId="3" fontId="9" fillId="0" borderId="15" xfId="0" applyNumberFormat="1" applyFont="1" applyFill="1" applyBorder="1" applyAlignment="1" applyProtection="1">
      <alignment horizontal="left" vertical="center" wrapText="1"/>
      <protection locked="0"/>
    </xf>
    <xf numFmtId="14" fontId="9" fillId="0" borderId="34" xfId="0" applyNumberFormat="1" applyFont="1" applyFill="1" applyBorder="1" applyAlignment="1" applyProtection="1">
      <alignment horizontal="left" wrapText="1"/>
      <protection locked="0"/>
    </xf>
    <xf numFmtId="0" fontId="9" fillId="0" borderId="34" xfId="0" applyNumberFormat="1" applyFont="1" applyBorder="1" applyAlignment="1" applyProtection="1">
      <alignment horizontal="left" wrapText="1"/>
      <protection locked="0"/>
    </xf>
    <xf numFmtId="0" fontId="48" fillId="0" borderId="7" xfId="0" applyFont="1" applyBorder="1"/>
    <xf numFmtId="0" fontId="3" fillId="0" borderId="0" xfId="0" applyFont="1" applyFill="1" applyBorder="1" applyAlignment="1" applyProtection="1">
      <alignment horizontal="left" vertical="center" wrapText="1"/>
    </xf>
    <xf numFmtId="0" fontId="35" fillId="14" borderId="0" xfId="0" applyFont="1" applyFill="1" applyBorder="1" applyAlignment="1" applyProtection="1">
      <alignment horizontal="justify" vertical="top" wrapText="1"/>
    </xf>
    <xf numFmtId="0" fontId="14" fillId="0" borderId="0" xfId="0" applyFont="1" applyFill="1" applyBorder="1" applyAlignment="1" applyProtection="1">
      <alignment horizontal="left"/>
    </xf>
    <xf numFmtId="0" fontId="3" fillId="0" borderId="0" xfId="0" applyFont="1" applyFill="1" applyBorder="1" applyAlignment="1" applyProtection="1">
      <alignment horizontal="left" wrapText="1"/>
    </xf>
    <xf numFmtId="0" fontId="14" fillId="0" borderId="3" xfId="0" applyFont="1" applyBorder="1" applyAlignment="1" applyProtection="1">
      <alignment horizont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47"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14" fillId="0" borderId="7" xfId="0" applyFont="1" applyFill="1" applyBorder="1" applyAlignment="1" applyProtection="1">
      <alignment horizontal="center" wrapText="1"/>
    </xf>
    <xf numFmtId="0" fontId="14" fillId="2" borderId="9" xfId="0" applyFont="1" applyFill="1" applyBorder="1" applyAlignment="1" applyProtection="1">
      <alignment horizontal="left" vertical="top"/>
    </xf>
    <xf numFmtId="0" fontId="14" fillId="2" borderId="3" xfId="0" applyFont="1" applyFill="1" applyBorder="1" applyAlignment="1" applyProtection="1">
      <alignment horizontal="left" vertical="top"/>
    </xf>
    <xf numFmtId="0" fontId="14" fillId="2" borderId="10" xfId="0" applyFont="1" applyFill="1" applyBorder="1" applyAlignment="1" applyProtection="1">
      <alignment horizontal="left" vertical="top"/>
    </xf>
    <xf numFmtId="0" fontId="14" fillId="2" borderId="6" xfId="0" applyFont="1" applyFill="1" applyBorder="1" applyAlignment="1" applyProtection="1">
      <alignment horizontal="left" vertical="top"/>
    </xf>
    <xf numFmtId="0" fontId="14" fillId="2" borderId="7" xfId="0" applyFont="1" applyFill="1" applyBorder="1" applyAlignment="1" applyProtection="1">
      <alignment horizontal="left" vertical="top"/>
    </xf>
    <xf numFmtId="0" fontId="14" fillId="2" borderId="8" xfId="0" applyFont="1" applyFill="1" applyBorder="1" applyAlignment="1" applyProtection="1">
      <alignment horizontal="left" vertical="top"/>
    </xf>
    <xf numFmtId="0" fontId="3" fillId="0" borderId="7" xfId="0" applyFont="1" applyFill="1" applyBorder="1" applyAlignment="1" applyProtection="1">
      <alignment horizontal="left" vertical="center" wrapText="1"/>
    </xf>
    <xf numFmtId="0" fontId="14" fillId="13" borderId="33" xfId="0" applyFont="1" applyFill="1" applyBorder="1" applyAlignment="1" applyProtection="1">
      <alignment horizontal="left" vertical="top" wrapText="1"/>
    </xf>
    <xf numFmtId="0" fontId="3" fillId="0" borderId="0" xfId="0" applyFont="1" applyFill="1" applyBorder="1" applyAlignment="1" applyProtection="1">
      <alignment horizontal="left"/>
    </xf>
    <xf numFmtId="0" fontId="14" fillId="2" borderId="9"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1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8" xfId="0" applyFont="1" applyFill="1" applyBorder="1" applyAlignment="1" applyProtection="1">
      <alignment horizontal="left" vertical="top" wrapText="1"/>
    </xf>
    <xf numFmtId="0" fontId="19"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7" xfId="0" applyFont="1" applyBorder="1" applyAlignment="1" applyProtection="1">
      <alignment horizontal="left" wrapText="1"/>
    </xf>
    <xf numFmtId="0" fontId="14" fillId="0" borderId="0" xfId="0" applyFont="1" applyFill="1" applyAlignment="1" applyProtection="1">
      <alignment horizontal="left" vertical="center"/>
    </xf>
    <xf numFmtId="0" fontId="3" fillId="0" borderId="7" xfId="0" applyFont="1" applyFill="1" applyBorder="1" applyAlignment="1" applyProtection="1">
      <alignment horizontal="left" vertical="center"/>
    </xf>
    <xf numFmtId="0" fontId="0" fillId="0" borderId="3"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6" fillId="14" borderId="0" xfId="0" applyFont="1" applyFill="1" applyBorder="1" applyAlignment="1" applyProtection="1">
      <alignment horizontal="center" vertical="center" wrapText="1"/>
    </xf>
    <xf numFmtId="0" fontId="1" fillId="14" borderId="0" xfId="0" applyFont="1" applyFill="1" applyBorder="1" applyAlignment="1" applyProtection="1">
      <alignment horizontal="center"/>
    </xf>
    <xf numFmtId="0" fontId="4" fillId="0" borderId="19" xfId="0" applyFont="1" applyBorder="1" applyAlignment="1" applyProtection="1">
      <alignment horizontal="left" wrapText="1"/>
    </xf>
    <xf numFmtId="0" fontId="4" fillId="0" borderId="18" xfId="0" applyFont="1" applyBorder="1" applyAlignment="1" applyProtection="1">
      <alignment horizontal="left" wrapText="1"/>
    </xf>
    <xf numFmtId="0" fontId="4" fillId="0" borderId="19"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0" fillId="14" borderId="0" xfId="0" applyFont="1" applyFill="1" applyBorder="1" applyAlignment="1" applyProtection="1">
      <alignment horizontal="justify" vertical="top" wrapText="1"/>
    </xf>
    <xf numFmtId="0" fontId="4" fillId="0" borderId="19"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21" fillId="0" borderId="0" xfId="0" applyFont="1" applyBorder="1" applyAlignment="1" applyProtection="1">
      <alignment horizontal="center" wrapText="1"/>
    </xf>
    <xf numFmtId="0" fontId="4" fillId="0" borderId="22"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13" fillId="0" borderId="31" xfId="0" applyFont="1" applyBorder="1" applyAlignment="1" applyProtection="1">
      <alignment horizontal="left" wrapText="1"/>
    </xf>
    <xf numFmtId="0" fontId="13" fillId="0" borderId="32" xfId="0" applyFont="1" applyBorder="1" applyAlignment="1" applyProtection="1">
      <alignment horizontal="left" wrapText="1"/>
    </xf>
    <xf numFmtId="0" fontId="4" fillId="0" borderId="3" xfId="0" applyFont="1" applyBorder="1" applyAlignment="1" applyProtection="1">
      <alignment horizontal="justify" vertical="top" wrapText="1"/>
    </xf>
    <xf numFmtId="0" fontId="4" fillId="0" borderId="0" xfId="0" applyFont="1" applyBorder="1" applyAlignment="1" applyProtection="1">
      <alignment horizontal="justify" vertical="top" wrapText="1"/>
    </xf>
    <xf numFmtId="0" fontId="4" fillId="0" borderId="7" xfId="0" applyFont="1" applyBorder="1" applyAlignment="1" applyProtection="1">
      <alignment horizontal="justify" vertical="top" wrapText="1"/>
    </xf>
    <xf numFmtId="14" fontId="9" fillId="0" borderId="0" xfId="0" applyNumberFormat="1" applyFont="1" applyBorder="1" applyAlignment="1" applyProtection="1">
      <alignment horizontal="left" vertical="top" wrapText="1"/>
    </xf>
    <xf numFmtId="0" fontId="21" fillId="0" borderId="0" xfId="0" applyFont="1" applyBorder="1" applyAlignment="1" applyProtection="1">
      <alignment horizontal="center" vertical="center" wrapText="1"/>
    </xf>
    <xf numFmtId="0" fontId="14" fillId="0" borderId="0" xfId="0" applyFont="1" applyBorder="1" applyAlignment="1" applyProtection="1">
      <alignment horizontal="center" wrapText="1"/>
    </xf>
    <xf numFmtId="0" fontId="14" fillId="0" borderId="0" xfId="0" applyFont="1" applyBorder="1" applyAlignment="1" applyProtection="1">
      <alignment horizontal="center"/>
    </xf>
    <xf numFmtId="0" fontId="14" fillId="0" borderId="0" xfId="0" applyFont="1" applyAlignment="1" applyProtection="1">
      <alignment horizontal="center"/>
    </xf>
    <xf numFmtId="0" fontId="5"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xf>
    <xf numFmtId="14" fontId="32" fillId="0" borderId="0" xfId="0" applyNumberFormat="1" applyFont="1" applyBorder="1" applyAlignment="1" applyProtection="1">
      <alignment horizontal="left" vertical="center" wrapText="1"/>
    </xf>
    <xf numFmtId="0" fontId="24" fillId="0" borderId="0" xfId="0" applyFont="1" applyFill="1" applyAlignment="1" applyProtection="1">
      <alignment horizontal="lef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14" fontId="14" fillId="0" borderId="0" xfId="0" applyNumberFormat="1" applyFont="1" applyBorder="1" applyAlignment="1" applyProtection="1">
      <alignment horizontal="left" vertical="top" wrapText="1"/>
    </xf>
    <xf numFmtId="0" fontId="14" fillId="0" borderId="7" xfId="0" applyFont="1" applyBorder="1" applyAlignment="1" applyProtection="1">
      <alignment horizontal="center" vertical="center" wrapText="1"/>
    </xf>
    <xf numFmtId="0" fontId="14" fillId="2" borderId="1"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2" xfId="0" applyFont="1" applyFill="1" applyBorder="1" applyAlignment="1" applyProtection="1">
      <alignment horizontal="left" vertical="top" wrapText="1"/>
    </xf>
    <xf numFmtId="0" fontId="5" fillId="0" borderId="0" xfId="0" applyFont="1" applyBorder="1" applyAlignment="1" applyProtection="1">
      <alignment horizontal="center" vertical="center" wrapText="1"/>
    </xf>
    <xf numFmtId="0" fontId="3" fillId="0" borderId="0" xfId="0" applyFont="1" applyFill="1" applyAlignment="1" applyProtection="1">
      <alignment horizontal="left" wrapText="1"/>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wrapText="1"/>
    </xf>
    <xf numFmtId="0" fontId="14" fillId="0" borderId="7" xfId="0" applyFont="1" applyBorder="1" applyAlignment="1" applyProtection="1">
      <alignment horizontal="center" vertical="top"/>
    </xf>
    <xf numFmtId="0" fontId="14" fillId="0" borderId="0" xfId="0" applyFont="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13" fillId="0" borderId="26"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4" fillId="2" borderId="8" xfId="0" applyFont="1" applyFill="1" applyBorder="1" applyAlignment="1" applyProtection="1">
      <alignment horizontal="left" vertical="center" wrapText="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9" fillId="0" borderId="0" xfId="0" applyFont="1" applyFill="1" applyAlignment="1">
      <alignment horizontal="center"/>
    </xf>
    <xf numFmtId="0" fontId="4" fillId="0" borderId="7" xfId="0" applyFont="1" applyBorder="1" applyAlignment="1">
      <alignment horizontal="right"/>
    </xf>
    <xf numFmtId="0" fontId="4" fillId="0" borderId="1"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14" fontId="4" fillId="0" borderId="9" xfId="0" applyNumberFormat="1" applyFont="1" applyFill="1" applyBorder="1" applyAlignment="1" applyProtection="1">
      <alignment horizontal="left" vertical="center"/>
      <protection hidden="1"/>
    </xf>
    <xf numFmtId="14" fontId="4" fillId="0" borderId="10" xfId="0" applyNumberFormat="1" applyFont="1" applyFill="1" applyBorder="1" applyAlignment="1" applyProtection="1">
      <alignment horizontal="left" vertical="center"/>
      <protection hidden="1"/>
    </xf>
    <xf numFmtId="0" fontId="0" fillId="0" borderId="0" xfId="0" applyAlignment="1">
      <alignment horizontal="center"/>
    </xf>
    <xf numFmtId="14" fontId="4" fillId="0" borderId="9" xfId="0" applyNumberFormat="1" applyFont="1" applyBorder="1" applyAlignment="1" applyProtection="1">
      <alignment horizontal="left" vertical="center"/>
      <protection hidden="1"/>
    </xf>
    <xf numFmtId="14" fontId="4" fillId="0" borderId="10" xfId="0" applyNumberFormat="1" applyFont="1" applyBorder="1" applyAlignment="1" applyProtection="1">
      <alignment horizontal="left" vertical="center"/>
      <protection hidden="1"/>
    </xf>
    <xf numFmtId="0" fontId="14" fillId="13" borderId="33"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wrapText="1"/>
    </xf>
    <xf numFmtId="0" fontId="4" fillId="0" borderId="1" xfId="0" applyFont="1" applyBorder="1" applyAlignment="1" applyProtection="1">
      <alignment horizontal="left"/>
      <protection hidden="1"/>
    </xf>
    <xf numFmtId="0" fontId="4" fillId="0" borderId="2" xfId="0" applyFont="1" applyBorder="1" applyAlignment="1" applyProtection="1">
      <alignment horizontal="left"/>
      <protection hidden="1"/>
    </xf>
    <xf numFmtId="0" fontId="4" fillId="0" borderId="7" xfId="0" applyFont="1" applyBorder="1" applyAlignment="1">
      <alignment horizontal="left"/>
    </xf>
    <xf numFmtId="0" fontId="14" fillId="0" borderId="0" xfId="0" applyFont="1" applyFill="1" applyBorder="1" applyAlignment="1" applyProtection="1">
      <alignment horizontal="left" wrapText="1"/>
    </xf>
  </cellXfs>
  <cellStyles count="3">
    <cellStyle name="Kontrolní buňka" xfId="1" builtinId="23"/>
    <cellStyle name="Normální" xfId="0" builtinId="0"/>
    <cellStyle name="Vysvětlující text" xfId="2" builtinId="53"/>
  </cellStyles>
  <dxfs count="137">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color theme="0"/>
      </font>
    </dxf>
    <dxf>
      <font>
        <b val="0"/>
        <i/>
        <color theme="0" tint="-0.499984740745262"/>
      </font>
    </dxf>
    <dxf>
      <font>
        <b val="0"/>
        <i/>
        <color theme="0" tint="-0.499984740745262"/>
      </font>
    </dxf>
    <dxf>
      <font>
        <b val="0"/>
        <i/>
        <color theme="0" tint="-0.499984740745262"/>
      </font>
      <fill>
        <patternFill patternType="none">
          <bgColor auto="1"/>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color theme="0"/>
      </font>
    </dxf>
    <dxf>
      <font>
        <color auto="1"/>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strike val="0"/>
        <outline val="0"/>
        <shadow val="0"/>
        <u val="none"/>
        <vertAlign val="baseline"/>
        <sz val="9"/>
        <name val="Calibri"/>
        <scheme val="minor"/>
      </font>
      <alignment horizontal="general" vertical="center" textRotation="0" wrapText="0" indent="0" justifyLastLine="0" shrinkToFit="0" readingOrder="0"/>
    </dxf>
    <dxf>
      <border outline="0">
        <top style="double">
          <color rgb="FF3F3F3F"/>
        </top>
      </border>
    </dxf>
    <dxf>
      <font>
        <strike val="0"/>
        <outline val="0"/>
        <shadow val="0"/>
        <u val="none"/>
        <vertAlign val="baseline"/>
        <sz val="9"/>
        <name val="Calibri"/>
        <scheme val="minor"/>
      </font>
      <alignment horizontal="general" vertical="center" textRotation="0" wrapText="0" 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theme="1"/>
        <name val="Calibri"/>
        <scheme val="minor"/>
      </font>
      <alignment horizontal="general" vertical="center" textRotation="0" wrapText="0" indent="0" justifyLastLine="0" shrinkToFit="0" readingOrder="0"/>
      <protection locked="1" hidden="0"/>
    </dxf>
    <dxf>
      <border outline="0">
        <bottom style="double">
          <color rgb="FF3F3F3F"/>
        </bottom>
      </border>
    </dxf>
    <dxf>
      <protection locked="1" hidden="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protection locked="1" hidden="0"/>
    </dxf>
    <dxf>
      <border outline="0">
        <bottom style="double">
          <color rgb="FF3F3F3F"/>
        </bottom>
      </border>
    </dxf>
    <dxf>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val="0"/>
        <strike val="0"/>
        <condense val="0"/>
        <extend val="0"/>
        <outline val="0"/>
        <shadow val="0"/>
        <u val="none"/>
        <vertAlign val="baseline"/>
        <sz val="9"/>
        <color theme="1"/>
        <name val="Calibri"/>
        <scheme val="minor"/>
      </font>
      <protection locked="1" hidden="0"/>
    </dxf>
    <dxf>
      <font>
        <b val="0"/>
        <i/>
        <strike val="0"/>
        <condense val="0"/>
        <extend val="0"/>
        <outline val="0"/>
        <shadow val="0"/>
        <u val="none"/>
        <vertAlign val="baseline"/>
        <sz val="9"/>
        <color theme="0"/>
        <name val="Calibri"/>
        <scheme val="minor"/>
      </font>
      <protection locked="1" hidden="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top style="double">
          <color rgb="FF3F3F3F"/>
        </top>
      </border>
    </dxf>
    <dxf>
      <font>
        <b val="0"/>
        <i val="0"/>
        <strike val="0"/>
        <condense val="0"/>
        <extend val="0"/>
        <outline val="0"/>
        <shadow val="0"/>
        <u val="none"/>
        <vertAlign val="baseline"/>
        <sz val="9"/>
        <color theme="1"/>
        <name val="Calibri"/>
        <scheme val="minor"/>
      </font>
      <alignment horizontal="general" vertical="center" textRotation="0" wrapText="0" relativeIndent="0" justifyLastLine="0" shrinkToFit="0" readingOrder="0"/>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top style="double">
          <color rgb="FF3F3F3F"/>
        </top>
      </border>
    </dxf>
    <dxf>
      <font>
        <b val="0"/>
        <i val="0"/>
        <strike val="0"/>
        <condense val="0"/>
        <extend val="0"/>
        <outline val="0"/>
        <shadow val="0"/>
        <u val="none"/>
        <vertAlign val="baseline"/>
        <sz val="9"/>
        <color theme="1"/>
        <name val="Calibri"/>
        <scheme val="minor"/>
      </font>
      <fill>
        <patternFill patternType="none">
          <fgColor indexed="64"/>
          <bgColor indexed="65"/>
        </patternFill>
      </fill>
      <protection locked="1" hidden="0"/>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border outline="0">
        <top style="double">
          <color rgb="FF3F3F3F"/>
        </top>
      </border>
    </dxf>
    <dxf>
      <border outline="0">
        <bottom style="double">
          <color rgb="FF3F3F3F"/>
        </bottom>
      </border>
    </dxf>
    <dxf>
      <font>
        <b/>
        <i val="0"/>
        <strike val="0"/>
        <condense val="0"/>
        <extend val="0"/>
        <outline val="0"/>
        <shadow val="0"/>
        <u val="none"/>
        <vertAlign val="baseline"/>
        <sz val="9"/>
        <color theme="0"/>
        <name val="Calibri"/>
        <scheme val="minor"/>
      </font>
      <alignment horizontal="left" vertical="top" textRotation="0" wrapText="0" relativeIndent="0" justifyLastLine="0" shrinkToFit="0" readingOrder="0"/>
      <protection locked="1" hidden="0"/>
    </dxf>
    <dxf>
      <font>
        <b val="0"/>
        <i val="0"/>
        <strike val="0"/>
        <condense val="0"/>
        <extend val="0"/>
        <outline val="0"/>
        <shadow val="0"/>
        <u val="none"/>
        <vertAlign val="baseline"/>
        <sz val="9"/>
        <color theme="1"/>
        <name val="Calibri"/>
        <scheme val="minor"/>
      </font>
      <protection locked="1" hidden="0"/>
    </dxf>
    <dxf>
      <border outline="0">
        <top style="double">
          <color rgb="FF3F3F3F"/>
        </top>
      </border>
    </dxf>
    <dxf>
      <font>
        <b val="0"/>
        <i val="0"/>
        <strike val="0"/>
        <condense val="0"/>
        <extend val="0"/>
        <outline val="0"/>
        <shadow val="0"/>
        <u val="none"/>
        <vertAlign val="baseline"/>
        <sz val="9"/>
        <color theme="1"/>
        <name val="Calibri"/>
        <scheme val="minor"/>
      </font>
      <protection locked="1" hidden="0"/>
    </dxf>
    <dxf>
      <border outline="0">
        <bottom style="double">
          <color rgb="FF3F3F3F"/>
        </bottom>
      </border>
    </dxf>
    <dxf>
      <font>
        <b/>
        <i val="0"/>
        <strike val="0"/>
        <condense val="0"/>
        <extend val="0"/>
        <outline val="0"/>
        <shadow val="0"/>
        <u val="none"/>
        <vertAlign val="baseline"/>
        <sz val="9"/>
        <color theme="0"/>
        <name val="Calibri"/>
        <scheme val="minor"/>
      </font>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Data!$W$1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Data!$W$13"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Data!$W$15"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Data!$W$17"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Data!$W$19"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Data!$W$23"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Data!$W$3" lockText="1" noThreeD="1"/>
</file>

<file path=xl/ctrlProps/ctrlProp30.xml><?xml version="1.0" encoding="utf-8"?>
<formControlPr xmlns="http://schemas.microsoft.com/office/spreadsheetml/2009/9/main" objectType="Radio" firstButton="1" fmlaLink="Data!$W$9"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Data!$W$4"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Data!$W$6"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Data!$W$8"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Data!$W$10"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Data!$W$14"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Data!$W$12"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Data!$W$16"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Data!$W$18"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Data!$W$20"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Data!$W$5" lockText="1" noThreeD="1"/>
</file>

<file path=xl/ctrlProps/ctrlProp60.xml><?xml version="1.0" encoding="utf-8"?>
<formControlPr xmlns="http://schemas.microsoft.com/office/spreadsheetml/2009/9/main" objectType="Radio" firstButton="1" fmlaLink="Data!$W$24"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checked="Checked" firstButton="1" fmlaLink="Data!$W$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Data!$W$7" lockText="1" noThreeD="1"/>
</file>

<file path=xl/drawings/_rels/vmlDrawing1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623887</xdr:colOff>
      <xdr:row>186</xdr:row>
      <xdr:rowOff>123825</xdr:rowOff>
    </xdr:from>
    <xdr:to>
      <xdr:col>1</xdr:col>
      <xdr:colOff>814387</xdr:colOff>
      <xdr:row>188</xdr:row>
      <xdr:rowOff>0</xdr:rowOff>
    </xdr:to>
    <xdr:sp macro="" textlink="">
      <xdr:nvSpPr>
        <xdr:cNvPr id="210" name="TextovéPole 209">
          <a:extLst>
            <a:ext uri="{FF2B5EF4-FFF2-40B4-BE49-F238E27FC236}">
              <a16:creationId xmlns:a16="http://schemas.microsoft.com/office/drawing/2014/main" id="{00000000-0008-0000-0000-0000D2000000}"/>
            </a:ext>
          </a:extLst>
        </xdr:cNvPr>
        <xdr:cNvSpPr txBox="1"/>
      </xdr:nvSpPr>
      <xdr:spPr>
        <a:xfrm>
          <a:off x="2366962" y="36699825"/>
          <a:ext cx="190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cs-CZ" sz="1100"/>
        </a:p>
      </xdr:txBody>
    </xdr:sp>
    <xdr:clientData/>
  </xdr:twoCellAnchor>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4" name="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Přidat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55" name="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Odebrat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3171825</xdr:colOff>
          <xdr:row>38</xdr:row>
          <xdr:rowOff>142875</xdr:rowOff>
        </xdr:from>
        <xdr:to>
          <xdr:col>3</xdr:col>
          <xdr:colOff>0</xdr:colOff>
          <xdr:row>40</xdr:row>
          <xdr:rowOff>0</xdr:rowOff>
        </xdr:to>
        <xdr:grpSp>
          <xdr:nvGrpSpPr>
            <xdr:cNvPr id="1501" name="Group 477">
              <a:extLst>
                <a:ext uri="{FF2B5EF4-FFF2-40B4-BE49-F238E27FC236}">
                  <a16:creationId xmlns:a16="http://schemas.microsoft.com/office/drawing/2014/main" id="{00000000-0008-0000-0000-0000DD050000}"/>
                </a:ext>
              </a:extLst>
            </xdr:cNvPr>
            <xdr:cNvGrpSpPr>
              <a:grpSpLocks/>
            </xdr:cNvGrpSpPr>
          </xdr:nvGrpSpPr>
          <xdr:grpSpPr bwMode="auto">
            <a:xfrm>
              <a:off x="4650105" y="6322695"/>
              <a:ext cx="1011555" cy="177165"/>
              <a:chOff x="488" y="664"/>
              <a:chExt cx="110" cy="34"/>
            </a:xfrm>
          </xdr:grpSpPr>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491" y="666"/>
                <a:ext cx="52"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558" y="666"/>
                <a:ext cx="38"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286" name="Group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488" y="664"/>
                <a:ext cx="110" cy="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48</xdr:row>
          <xdr:rowOff>142875</xdr:rowOff>
        </xdr:from>
        <xdr:to>
          <xdr:col>3</xdr:col>
          <xdr:colOff>0</xdr:colOff>
          <xdr:row>50</xdr:row>
          <xdr:rowOff>0</xdr:rowOff>
        </xdr:to>
        <xdr:grpSp>
          <xdr:nvGrpSpPr>
            <xdr:cNvPr id="1504" name="Group 480">
              <a:extLst>
                <a:ext uri="{FF2B5EF4-FFF2-40B4-BE49-F238E27FC236}">
                  <a16:creationId xmlns:a16="http://schemas.microsoft.com/office/drawing/2014/main" id="{00000000-0008-0000-0000-0000E0050000}"/>
                </a:ext>
              </a:extLst>
            </xdr:cNvPr>
            <xdr:cNvGrpSpPr>
              <a:grpSpLocks/>
            </xdr:cNvGrpSpPr>
          </xdr:nvGrpSpPr>
          <xdr:grpSpPr bwMode="auto">
            <a:xfrm>
              <a:off x="4659630" y="7922895"/>
              <a:ext cx="1002030" cy="169545"/>
              <a:chOff x="489" y="833"/>
              <a:chExt cx="109" cy="30"/>
            </a:xfrm>
          </xdr:grpSpPr>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492" y="835"/>
                <a:ext cx="55"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559" y="835"/>
                <a:ext cx="39"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289" name="Group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489" y="833"/>
                <a:ext cx="109" cy="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59</xdr:row>
          <xdr:rowOff>28575</xdr:rowOff>
        </xdr:from>
        <xdr:to>
          <xdr:col>3</xdr:col>
          <xdr:colOff>0</xdr:colOff>
          <xdr:row>60</xdr:row>
          <xdr:rowOff>0</xdr:rowOff>
        </xdr:to>
        <xdr:grpSp>
          <xdr:nvGrpSpPr>
            <xdr:cNvPr id="1506" name="Group 482">
              <a:extLst>
                <a:ext uri="{FF2B5EF4-FFF2-40B4-BE49-F238E27FC236}">
                  <a16:creationId xmlns:a16="http://schemas.microsoft.com/office/drawing/2014/main" id="{00000000-0008-0000-0000-0000E2050000}"/>
                </a:ext>
              </a:extLst>
            </xdr:cNvPr>
            <xdr:cNvGrpSpPr>
              <a:grpSpLocks/>
            </xdr:cNvGrpSpPr>
          </xdr:nvGrpSpPr>
          <xdr:grpSpPr bwMode="auto">
            <a:xfrm>
              <a:off x="4659630" y="9614535"/>
              <a:ext cx="1002030" cy="161925"/>
              <a:chOff x="489" y="1008"/>
              <a:chExt cx="111" cy="33"/>
            </a:xfrm>
          </xdr:grpSpPr>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492" y="1013"/>
                <a:ext cx="57"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559" y="1013"/>
                <a:ext cx="39"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295" name="Group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489" y="1008"/>
                <a:ext cx="111" cy="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84</xdr:row>
          <xdr:rowOff>151899</xdr:rowOff>
        </xdr:from>
        <xdr:to>
          <xdr:col>3</xdr:col>
          <xdr:colOff>0</xdr:colOff>
          <xdr:row>85</xdr:row>
          <xdr:rowOff>159920</xdr:rowOff>
        </xdr:to>
        <xdr:grpSp>
          <xdr:nvGrpSpPr>
            <xdr:cNvPr id="1510" name="Group 486">
              <a:extLst>
                <a:ext uri="{FF2B5EF4-FFF2-40B4-BE49-F238E27FC236}">
                  <a16:creationId xmlns:a16="http://schemas.microsoft.com/office/drawing/2014/main" id="{00000000-0008-0000-0000-0000E6050000}"/>
                </a:ext>
              </a:extLst>
            </xdr:cNvPr>
            <xdr:cNvGrpSpPr>
              <a:grpSpLocks/>
            </xdr:cNvGrpSpPr>
          </xdr:nvGrpSpPr>
          <xdr:grpSpPr bwMode="auto">
            <a:xfrm>
              <a:off x="4669155" y="14096499"/>
              <a:ext cx="992505" cy="168041"/>
              <a:chOff x="490" y="1487"/>
              <a:chExt cx="108" cy="34"/>
            </a:xfrm>
          </xdr:grpSpPr>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493" y="1492"/>
                <a:ext cx="60"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559" y="1492"/>
                <a:ext cx="39"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490" y="1487"/>
                <a:ext cx="108" cy="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106</xdr:row>
          <xdr:rowOff>9525</xdr:rowOff>
        </xdr:from>
        <xdr:to>
          <xdr:col>3</xdr:col>
          <xdr:colOff>0</xdr:colOff>
          <xdr:row>107</xdr:row>
          <xdr:rowOff>0</xdr:rowOff>
        </xdr:to>
        <xdr:grpSp>
          <xdr:nvGrpSpPr>
            <xdr:cNvPr id="1512" name="Group 488">
              <a:extLst>
                <a:ext uri="{FF2B5EF4-FFF2-40B4-BE49-F238E27FC236}">
                  <a16:creationId xmlns:a16="http://schemas.microsoft.com/office/drawing/2014/main" id="{00000000-0008-0000-0000-0000E8050000}"/>
                </a:ext>
              </a:extLst>
            </xdr:cNvPr>
            <xdr:cNvGrpSpPr>
              <a:grpSpLocks/>
            </xdr:cNvGrpSpPr>
          </xdr:nvGrpSpPr>
          <xdr:grpSpPr bwMode="auto">
            <a:xfrm>
              <a:off x="4659630" y="17436465"/>
              <a:ext cx="1002030" cy="142875"/>
              <a:chOff x="489" y="1849"/>
              <a:chExt cx="111" cy="31"/>
            </a:xfrm>
          </xdr:grpSpPr>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493" y="1851"/>
                <a:ext cx="54"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560" y="1851"/>
                <a:ext cx="38"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489" y="1849"/>
                <a:ext cx="111" cy="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135</xdr:row>
          <xdr:rowOff>142851</xdr:rowOff>
        </xdr:from>
        <xdr:to>
          <xdr:col>3</xdr:col>
          <xdr:colOff>0</xdr:colOff>
          <xdr:row>137</xdr:row>
          <xdr:rowOff>580</xdr:rowOff>
        </xdr:to>
        <xdr:grpSp>
          <xdr:nvGrpSpPr>
            <xdr:cNvPr id="1514" name="Group 490">
              <a:extLst>
                <a:ext uri="{FF2B5EF4-FFF2-40B4-BE49-F238E27FC236}">
                  <a16:creationId xmlns:a16="http://schemas.microsoft.com/office/drawing/2014/main" id="{00000000-0008-0000-0000-0000EA050000}"/>
                </a:ext>
              </a:extLst>
            </xdr:cNvPr>
            <xdr:cNvGrpSpPr>
              <a:grpSpLocks/>
            </xdr:cNvGrpSpPr>
          </xdr:nvGrpSpPr>
          <xdr:grpSpPr bwMode="auto">
            <a:xfrm>
              <a:off x="4669155" y="22324671"/>
              <a:ext cx="992505" cy="208249"/>
              <a:chOff x="490" y="2397"/>
              <a:chExt cx="110" cy="41"/>
            </a:xfrm>
          </xdr:grpSpPr>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493" y="2405"/>
                <a:ext cx="54"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556" y="2404"/>
                <a:ext cx="37"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490" y="2397"/>
                <a:ext cx="110" cy="4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3209925</xdr:colOff>
          <xdr:row>145</xdr:row>
          <xdr:rowOff>9</xdr:rowOff>
        </xdr:from>
        <xdr:to>
          <xdr:col>3</xdr:col>
          <xdr:colOff>0</xdr:colOff>
          <xdr:row>146</xdr:row>
          <xdr:rowOff>860</xdr:rowOff>
        </xdr:to>
        <xdr:grpSp>
          <xdr:nvGrpSpPr>
            <xdr:cNvPr id="1516" name="Group 492">
              <a:extLst>
                <a:ext uri="{FF2B5EF4-FFF2-40B4-BE49-F238E27FC236}">
                  <a16:creationId xmlns:a16="http://schemas.microsoft.com/office/drawing/2014/main" id="{00000000-0008-0000-0000-0000EC050000}"/>
                </a:ext>
              </a:extLst>
            </xdr:cNvPr>
            <xdr:cNvGrpSpPr>
              <a:grpSpLocks/>
            </xdr:cNvGrpSpPr>
          </xdr:nvGrpSpPr>
          <xdr:grpSpPr bwMode="auto">
            <a:xfrm>
              <a:off x="4688205" y="23858229"/>
              <a:ext cx="973455" cy="176111"/>
              <a:chOff x="490" y="2548"/>
              <a:chExt cx="110" cy="35"/>
            </a:xfrm>
          </xdr:grpSpPr>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493" y="2550"/>
                <a:ext cx="56"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560" y="2550"/>
                <a:ext cx="38"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15" name="Group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490" y="2548"/>
                <a:ext cx="110" cy="3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157</xdr:row>
          <xdr:rowOff>4711</xdr:rowOff>
        </xdr:from>
        <xdr:to>
          <xdr:col>3</xdr:col>
          <xdr:colOff>0</xdr:colOff>
          <xdr:row>157</xdr:row>
          <xdr:rowOff>174144</xdr:rowOff>
        </xdr:to>
        <xdr:grpSp>
          <xdr:nvGrpSpPr>
            <xdr:cNvPr id="1518" name="Group 494">
              <a:extLst>
                <a:ext uri="{FF2B5EF4-FFF2-40B4-BE49-F238E27FC236}">
                  <a16:creationId xmlns:a16="http://schemas.microsoft.com/office/drawing/2014/main" id="{00000000-0008-0000-0000-0000EE050000}"/>
                </a:ext>
              </a:extLst>
            </xdr:cNvPr>
            <xdr:cNvGrpSpPr>
              <a:grpSpLocks/>
            </xdr:cNvGrpSpPr>
          </xdr:nvGrpSpPr>
          <xdr:grpSpPr bwMode="auto">
            <a:xfrm>
              <a:off x="4669155" y="26027011"/>
              <a:ext cx="992505" cy="169433"/>
              <a:chOff x="490" y="2770"/>
              <a:chExt cx="110" cy="36"/>
            </a:xfrm>
          </xdr:grpSpPr>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493" y="2774"/>
                <a:ext cx="56"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559" y="2775"/>
                <a:ext cx="36"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490" y="2770"/>
                <a:ext cx="110" cy="3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174</xdr:row>
          <xdr:rowOff>133350</xdr:rowOff>
        </xdr:from>
        <xdr:to>
          <xdr:col>3</xdr:col>
          <xdr:colOff>0</xdr:colOff>
          <xdr:row>176</xdr:row>
          <xdr:rowOff>0</xdr:rowOff>
        </xdr:to>
        <xdr:grpSp>
          <xdr:nvGrpSpPr>
            <xdr:cNvPr id="1520" name="Group 496">
              <a:extLst>
                <a:ext uri="{FF2B5EF4-FFF2-40B4-BE49-F238E27FC236}">
                  <a16:creationId xmlns:a16="http://schemas.microsoft.com/office/drawing/2014/main" id="{00000000-0008-0000-0000-0000F0050000}"/>
                </a:ext>
              </a:extLst>
            </xdr:cNvPr>
            <xdr:cNvGrpSpPr>
              <a:grpSpLocks/>
            </xdr:cNvGrpSpPr>
          </xdr:nvGrpSpPr>
          <xdr:grpSpPr bwMode="auto">
            <a:xfrm>
              <a:off x="4659630" y="28967430"/>
              <a:ext cx="1002030" cy="186690"/>
              <a:chOff x="489" y="3057"/>
              <a:chExt cx="111" cy="35"/>
            </a:xfrm>
          </xdr:grpSpPr>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493" y="3064"/>
                <a:ext cx="54"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560" y="3064"/>
                <a:ext cx="38"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25" name="Group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489" y="3057"/>
                <a:ext cx="111" cy="3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3181350</xdr:colOff>
          <xdr:row>70</xdr:row>
          <xdr:rowOff>28575</xdr:rowOff>
        </xdr:from>
        <xdr:to>
          <xdr:col>3</xdr:col>
          <xdr:colOff>0</xdr:colOff>
          <xdr:row>71</xdr:row>
          <xdr:rowOff>0</xdr:rowOff>
        </xdr:to>
        <xdr:grpSp>
          <xdr:nvGrpSpPr>
            <xdr:cNvPr id="1508" name="Group 484">
              <a:extLst>
                <a:ext uri="{FF2B5EF4-FFF2-40B4-BE49-F238E27FC236}">
                  <a16:creationId xmlns:a16="http://schemas.microsoft.com/office/drawing/2014/main" id="{00000000-0008-0000-0000-0000E4050000}"/>
                </a:ext>
              </a:extLst>
            </xdr:cNvPr>
            <xdr:cNvGrpSpPr>
              <a:grpSpLocks/>
            </xdr:cNvGrpSpPr>
          </xdr:nvGrpSpPr>
          <xdr:grpSpPr bwMode="auto">
            <a:xfrm>
              <a:off x="4659630" y="11412855"/>
              <a:ext cx="1002030" cy="154305"/>
              <a:chOff x="489" y="1200"/>
              <a:chExt cx="109" cy="34"/>
            </a:xfrm>
          </xdr:grpSpPr>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494" y="1205"/>
                <a:ext cx="53"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559" y="1202"/>
                <a:ext cx="39"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27" name="Group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489" y="1200"/>
                <a:ext cx="109" cy="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46</xdr:row>
          <xdr:rowOff>0</xdr:rowOff>
        </xdr:from>
        <xdr:to>
          <xdr:col>3</xdr:col>
          <xdr:colOff>0</xdr:colOff>
          <xdr:row>47</xdr:row>
          <xdr:rowOff>0</xdr:rowOff>
        </xdr:to>
        <xdr:grpSp>
          <xdr:nvGrpSpPr>
            <xdr:cNvPr id="1502" name="Group 478">
              <a:extLst>
                <a:ext uri="{FF2B5EF4-FFF2-40B4-BE49-F238E27FC236}">
                  <a16:creationId xmlns:a16="http://schemas.microsoft.com/office/drawing/2014/main" id="{00000000-0008-0000-0000-0000DE050000}"/>
                </a:ext>
              </a:extLst>
            </xdr:cNvPr>
            <xdr:cNvGrpSpPr>
              <a:grpSpLocks/>
            </xdr:cNvGrpSpPr>
          </xdr:nvGrpSpPr>
          <xdr:grpSpPr bwMode="auto">
            <a:xfrm>
              <a:off x="4669155" y="7459980"/>
              <a:ext cx="992505" cy="160020"/>
              <a:chOff x="490" y="780"/>
              <a:chExt cx="110" cy="33"/>
            </a:xfrm>
          </xdr:grpSpPr>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494" y="782"/>
                <a:ext cx="49"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561" y="782"/>
                <a:ext cx="37"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490" y="780"/>
                <a:ext cx="110" cy="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56</xdr:row>
          <xdr:rowOff>0</xdr:rowOff>
        </xdr:from>
        <xdr:to>
          <xdr:col>3</xdr:col>
          <xdr:colOff>0</xdr:colOff>
          <xdr:row>57</xdr:row>
          <xdr:rowOff>0</xdr:rowOff>
        </xdr:to>
        <xdr:grpSp>
          <xdr:nvGrpSpPr>
            <xdr:cNvPr id="1505" name="Group 481">
              <a:extLst>
                <a:ext uri="{FF2B5EF4-FFF2-40B4-BE49-F238E27FC236}">
                  <a16:creationId xmlns:a16="http://schemas.microsoft.com/office/drawing/2014/main" id="{00000000-0008-0000-0000-0000E1050000}"/>
                </a:ext>
              </a:extLst>
            </xdr:cNvPr>
            <xdr:cNvGrpSpPr>
              <a:grpSpLocks/>
            </xdr:cNvGrpSpPr>
          </xdr:nvGrpSpPr>
          <xdr:grpSpPr bwMode="auto">
            <a:xfrm>
              <a:off x="4678680" y="9113520"/>
              <a:ext cx="982980" cy="160020"/>
              <a:chOff x="491" y="956"/>
              <a:chExt cx="107" cy="32"/>
            </a:xfrm>
          </xdr:grpSpPr>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494" y="956"/>
                <a:ext cx="49"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560" y="956"/>
                <a:ext cx="38"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56" name="Group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491" y="956"/>
                <a:ext cx="107" cy="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67</xdr:row>
          <xdr:rowOff>0</xdr:rowOff>
        </xdr:from>
        <xdr:to>
          <xdr:col>3</xdr:col>
          <xdr:colOff>0</xdr:colOff>
          <xdr:row>68</xdr:row>
          <xdr:rowOff>0</xdr:rowOff>
        </xdr:to>
        <xdr:grpSp>
          <xdr:nvGrpSpPr>
            <xdr:cNvPr id="1507" name="Group 483">
              <a:extLst>
                <a:ext uri="{FF2B5EF4-FFF2-40B4-BE49-F238E27FC236}">
                  <a16:creationId xmlns:a16="http://schemas.microsoft.com/office/drawing/2014/main" id="{00000000-0008-0000-0000-0000E3050000}"/>
                </a:ext>
              </a:extLst>
            </xdr:cNvPr>
            <xdr:cNvGrpSpPr>
              <a:grpSpLocks/>
            </xdr:cNvGrpSpPr>
          </xdr:nvGrpSpPr>
          <xdr:grpSpPr bwMode="auto">
            <a:xfrm>
              <a:off x="4678680" y="10896600"/>
              <a:ext cx="982980" cy="160020"/>
              <a:chOff x="491" y="1145"/>
              <a:chExt cx="111" cy="32"/>
            </a:xfrm>
          </xdr:grpSpPr>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494" y="1147"/>
                <a:ext cx="49"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561" y="1147"/>
                <a:ext cx="39"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491" y="1145"/>
                <a:ext cx="111" cy="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3219450</xdr:colOff>
          <xdr:row>81</xdr:row>
          <xdr:rowOff>0</xdr:rowOff>
        </xdr:from>
        <xdr:to>
          <xdr:col>3</xdr:col>
          <xdr:colOff>0</xdr:colOff>
          <xdr:row>82</xdr:row>
          <xdr:rowOff>0</xdr:rowOff>
        </xdr:to>
        <xdr:grpSp>
          <xdr:nvGrpSpPr>
            <xdr:cNvPr id="1509" name="Group 485">
              <a:extLst>
                <a:ext uri="{FF2B5EF4-FFF2-40B4-BE49-F238E27FC236}">
                  <a16:creationId xmlns:a16="http://schemas.microsoft.com/office/drawing/2014/main" id="{00000000-0008-0000-0000-0000E5050000}"/>
                </a:ext>
              </a:extLst>
            </xdr:cNvPr>
            <xdr:cNvGrpSpPr>
              <a:grpSpLocks/>
            </xdr:cNvGrpSpPr>
          </xdr:nvGrpSpPr>
          <xdr:grpSpPr bwMode="auto">
            <a:xfrm>
              <a:off x="4697730" y="13464540"/>
              <a:ext cx="963930" cy="160020"/>
              <a:chOff x="493" y="1411"/>
              <a:chExt cx="107" cy="33"/>
            </a:xfrm>
          </xdr:grpSpPr>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496" y="1416"/>
                <a:ext cx="47"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561" y="1416"/>
                <a:ext cx="39" cy="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62" name="Group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493" y="1411"/>
                <a:ext cx="107" cy="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3190875</xdr:colOff>
          <xdr:row>133</xdr:row>
          <xdr:rowOff>0</xdr:rowOff>
        </xdr:from>
        <xdr:to>
          <xdr:col>3</xdr:col>
          <xdr:colOff>0</xdr:colOff>
          <xdr:row>133</xdr:row>
          <xdr:rowOff>160020</xdr:rowOff>
        </xdr:to>
        <xdr:grpSp>
          <xdr:nvGrpSpPr>
            <xdr:cNvPr id="1513" name="Group 489">
              <a:extLst>
                <a:ext uri="{FF2B5EF4-FFF2-40B4-BE49-F238E27FC236}">
                  <a16:creationId xmlns:a16="http://schemas.microsoft.com/office/drawing/2014/main" id="{00000000-0008-0000-0000-0000E9050000}"/>
                </a:ext>
              </a:extLst>
            </xdr:cNvPr>
            <xdr:cNvGrpSpPr>
              <a:grpSpLocks/>
            </xdr:cNvGrpSpPr>
          </xdr:nvGrpSpPr>
          <xdr:grpSpPr bwMode="auto">
            <a:xfrm>
              <a:off x="4669155" y="21831300"/>
              <a:ext cx="992505" cy="160020"/>
              <a:chOff x="490" y="2347"/>
              <a:chExt cx="110" cy="35"/>
            </a:xfrm>
          </xdr:grpSpPr>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495" y="2349"/>
                <a:ext cx="48"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561" y="2349"/>
                <a:ext cx="39"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490" y="2347"/>
                <a:ext cx="110" cy="3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3209925</xdr:colOff>
          <xdr:row>100</xdr:row>
          <xdr:rowOff>0</xdr:rowOff>
        </xdr:from>
        <xdr:to>
          <xdr:col>3</xdr:col>
          <xdr:colOff>0</xdr:colOff>
          <xdr:row>101</xdr:row>
          <xdr:rowOff>9525</xdr:rowOff>
        </xdr:to>
        <xdr:grpSp>
          <xdr:nvGrpSpPr>
            <xdr:cNvPr id="1511" name="Group 487">
              <a:extLst>
                <a:ext uri="{FF2B5EF4-FFF2-40B4-BE49-F238E27FC236}">
                  <a16:creationId xmlns:a16="http://schemas.microsoft.com/office/drawing/2014/main" id="{00000000-0008-0000-0000-0000E7050000}"/>
                </a:ext>
              </a:extLst>
            </xdr:cNvPr>
            <xdr:cNvGrpSpPr>
              <a:grpSpLocks/>
            </xdr:cNvGrpSpPr>
          </xdr:nvGrpSpPr>
          <xdr:grpSpPr bwMode="auto">
            <a:xfrm>
              <a:off x="4688205" y="16504920"/>
              <a:ext cx="973455" cy="169545"/>
              <a:chOff x="492" y="1746"/>
              <a:chExt cx="108" cy="32"/>
            </a:xfrm>
          </xdr:grpSpPr>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495" y="1749"/>
                <a:ext cx="48"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561" y="1749"/>
                <a:ext cx="39"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492" y="1746"/>
                <a:ext cx="108" cy="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3209925</xdr:colOff>
          <xdr:row>142</xdr:row>
          <xdr:rowOff>0</xdr:rowOff>
        </xdr:from>
        <xdr:to>
          <xdr:col>3</xdr:col>
          <xdr:colOff>0</xdr:colOff>
          <xdr:row>142</xdr:row>
          <xdr:rowOff>160020</xdr:rowOff>
        </xdr:to>
        <xdr:grpSp>
          <xdr:nvGrpSpPr>
            <xdr:cNvPr id="1515" name="Group 491">
              <a:extLst>
                <a:ext uri="{FF2B5EF4-FFF2-40B4-BE49-F238E27FC236}">
                  <a16:creationId xmlns:a16="http://schemas.microsoft.com/office/drawing/2014/main" id="{00000000-0008-0000-0000-0000EB050000}"/>
                </a:ext>
              </a:extLst>
            </xdr:cNvPr>
            <xdr:cNvGrpSpPr>
              <a:grpSpLocks/>
            </xdr:cNvGrpSpPr>
          </xdr:nvGrpSpPr>
          <xdr:grpSpPr bwMode="auto">
            <a:xfrm>
              <a:off x="4688205" y="23332440"/>
              <a:ext cx="973455" cy="160020"/>
              <a:chOff x="492" y="2498"/>
              <a:chExt cx="110" cy="31"/>
            </a:xfrm>
          </xdr:grpSpPr>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495" y="2500"/>
                <a:ext cx="48"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561" y="2500"/>
                <a:ext cx="37"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74" name="Group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492" y="2498"/>
                <a:ext cx="110" cy="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3200400</xdr:colOff>
          <xdr:row>154</xdr:row>
          <xdr:rowOff>0</xdr:rowOff>
        </xdr:from>
        <xdr:to>
          <xdr:col>3</xdr:col>
          <xdr:colOff>0</xdr:colOff>
          <xdr:row>154</xdr:row>
          <xdr:rowOff>160020</xdr:rowOff>
        </xdr:to>
        <xdr:grpSp>
          <xdr:nvGrpSpPr>
            <xdr:cNvPr id="1517" name="Group 493">
              <a:extLst>
                <a:ext uri="{FF2B5EF4-FFF2-40B4-BE49-F238E27FC236}">
                  <a16:creationId xmlns:a16="http://schemas.microsoft.com/office/drawing/2014/main" id="{00000000-0008-0000-0000-0000ED050000}"/>
                </a:ext>
              </a:extLst>
            </xdr:cNvPr>
            <xdr:cNvGrpSpPr>
              <a:grpSpLocks/>
            </xdr:cNvGrpSpPr>
          </xdr:nvGrpSpPr>
          <xdr:grpSpPr bwMode="auto">
            <a:xfrm>
              <a:off x="4678680" y="25496520"/>
              <a:ext cx="982980" cy="160020"/>
              <a:chOff x="491" y="2717"/>
              <a:chExt cx="109" cy="33"/>
            </a:xfrm>
          </xdr:grpSpPr>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494" y="2720"/>
                <a:ext cx="49"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561" y="2720"/>
                <a:ext cx="39"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77" name="Group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491" y="2717"/>
                <a:ext cx="109" cy="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3209925</xdr:colOff>
          <xdr:row>168</xdr:row>
          <xdr:rowOff>0</xdr:rowOff>
        </xdr:from>
        <xdr:to>
          <xdr:col>3</xdr:col>
          <xdr:colOff>0</xdr:colOff>
          <xdr:row>168</xdr:row>
          <xdr:rowOff>160020</xdr:rowOff>
        </xdr:to>
        <xdr:grpSp>
          <xdr:nvGrpSpPr>
            <xdr:cNvPr id="1519" name="Group 495">
              <a:extLst>
                <a:ext uri="{FF2B5EF4-FFF2-40B4-BE49-F238E27FC236}">
                  <a16:creationId xmlns:a16="http://schemas.microsoft.com/office/drawing/2014/main" id="{00000000-0008-0000-0000-0000EF050000}"/>
                </a:ext>
              </a:extLst>
            </xdr:cNvPr>
            <xdr:cNvGrpSpPr>
              <a:grpSpLocks/>
            </xdr:cNvGrpSpPr>
          </xdr:nvGrpSpPr>
          <xdr:grpSpPr bwMode="auto">
            <a:xfrm>
              <a:off x="4688205" y="27828240"/>
              <a:ext cx="973455" cy="160020"/>
              <a:chOff x="492" y="2956"/>
              <a:chExt cx="110" cy="38"/>
            </a:xfrm>
          </xdr:grpSpPr>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495" y="2961"/>
                <a:ext cx="48"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562" y="2961"/>
                <a:ext cx="36"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492" y="2956"/>
                <a:ext cx="110" cy="3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3209925</xdr:colOff>
          <xdr:row>190</xdr:row>
          <xdr:rowOff>0</xdr:rowOff>
        </xdr:from>
        <xdr:to>
          <xdr:col>3</xdr:col>
          <xdr:colOff>0</xdr:colOff>
          <xdr:row>191</xdr:row>
          <xdr:rowOff>0</xdr:rowOff>
        </xdr:to>
        <xdr:grpSp>
          <xdr:nvGrpSpPr>
            <xdr:cNvPr id="1521" name="Group 497">
              <a:extLst>
                <a:ext uri="{FF2B5EF4-FFF2-40B4-BE49-F238E27FC236}">
                  <a16:creationId xmlns:a16="http://schemas.microsoft.com/office/drawing/2014/main" id="{00000000-0008-0000-0000-0000F1050000}"/>
                </a:ext>
              </a:extLst>
            </xdr:cNvPr>
            <xdr:cNvGrpSpPr>
              <a:grpSpLocks/>
            </xdr:cNvGrpSpPr>
          </xdr:nvGrpSpPr>
          <xdr:grpSpPr bwMode="auto">
            <a:xfrm>
              <a:off x="4688205" y="31394400"/>
              <a:ext cx="973455" cy="160020"/>
              <a:chOff x="492" y="3313"/>
              <a:chExt cx="110" cy="33"/>
            </a:xfrm>
          </xdr:grpSpPr>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495" y="3316"/>
                <a:ext cx="48"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ano</a:t>
                </a:r>
              </a:p>
            </xdr:txBody>
          </xdr:sp>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562" y="3316"/>
                <a:ext cx="40"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ne</a:t>
                </a:r>
              </a:p>
            </xdr:txBody>
          </xdr:sp>
          <xdr:sp macro="" textlink="">
            <xdr:nvSpPr>
              <xdr:cNvPr id="1389" name="Group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492" y="3313"/>
                <a:ext cx="110" cy="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26</xdr:row>
          <xdr:rowOff>0</xdr:rowOff>
        </xdr:from>
        <xdr:to>
          <xdr:col>1</xdr:col>
          <xdr:colOff>1476375</xdr:colOff>
          <xdr:row>27</xdr:row>
          <xdr:rowOff>0</xdr:rowOff>
        </xdr:to>
        <xdr:grpSp>
          <xdr:nvGrpSpPr>
            <xdr:cNvPr id="1524" name="Group 500">
              <a:extLst>
                <a:ext uri="{FF2B5EF4-FFF2-40B4-BE49-F238E27FC236}">
                  <a16:creationId xmlns:a16="http://schemas.microsoft.com/office/drawing/2014/main" id="{00000000-0008-0000-0000-0000F4050000}"/>
                </a:ext>
              </a:extLst>
            </xdr:cNvPr>
            <xdr:cNvGrpSpPr>
              <a:grpSpLocks/>
            </xdr:cNvGrpSpPr>
          </xdr:nvGrpSpPr>
          <xdr:grpSpPr bwMode="auto">
            <a:xfrm>
              <a:off x="1592580" y="4267200"/>
              <a:ext cx="1362075" cy="160020"/>
              <a:chOff x="156" y="449"/>
              <a:chExt cx="143" cy="26"/>
            </a:xfrm>
          </xdr:grpSpPr>
          <xdr:sp macro="" textlink="">
            <xdr:nvSpPr>
              <xdr:cNvPr id="1390" name="Option Button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161" y="451"/>
                <a:ext cx="5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řádné</a:t>
                </a:r>
              </a:p>
            </xdr:txBody>
          </xdr:sp>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218" y="451"/>
                <a:ext cx="64"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doplnění</a:t>
                </a:r>
              </a:p>
            </xdr:txBody>
          </xdr:sp>
          <xdr:sp macro="" textlink="">
            <xdr:nvSpPr>
              <xdr:cNvPr id="1392" name="Group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156" y="449"/>
                <a:ext cx="143" cy="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266700</xdr:colOff>
          <xdr:row>8</xdr:row>
          <xdr:rowOff>419100</xdr:rowOff>
        </xdr:from>
        <xdr:to>
          <xdr:col>0</xdr:col>
          <xdr:colOff>2581275</xdr:colOff>
          <xdr:row>11</xdr:row>
          <xdr:rowOff>28575</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Odškrtávání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285750</xdr:colOff>
          <xdr:row>12</xdr:row>
          <xdr:rowOff>9525</xdr:rowOff>
        </xdr:from>
        <xdr:to>
          <xdr:col>1</xdr:col>
          <xdr:colOff>0</xdr:colOff>
          <xdr:row>14</xdr:row>
          <xdr:rowOff>38100</xdr:rowOff>
        </xdr:to>
        <xdr:sp macro="" textlink="">
          <xdr:nvSpPr>
            <xdr:cNvPr id="16397" name="Button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Zaškrtávání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12</xdr:row>
          <xdr:rowOff>9525</xdr:rowOff>
        </xdr:from>
        <xdr:to>
          <xdr:col>2</xdr:col>
          <xdr:colOff>0</xdr:colOff>
          <xdr:row>14</xdr:row>
          <xdr:rowOff>38100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xdr:row>
          <xdr:rowOff>438150</xdr:rowOff>
        </xdr:from>
        <xdr:to>
          <xdr:col>2</xdr:col>
          <xdr:colOff>1533525</xdr:colOff>
          <xdr:row>11</xdr:row>
          <xdr:rowOff>28575</xdr:rowOff>
        </xdr:to>
        <xdr:sp macro="" textlink="">
          <xdr:nvSpPr>
            <xdr:cNvPr id="16399" name="Button 15" hidden="1">
              <a:extLst>
                <a:ext uri="{63B3BB69-23CF-44E3-9099-C40C66FF867C}">
                  <a14:compatExt spid="_x0000_s16399"/>
                </a:ext>
                <a:ext uri="{FF2B5EF4-FFF2-40B4-BE49-F238E27FC236}">
                  <a16:creationId xmlns:a16="http://schemas.microsoft.com/office/drawing/2014/main" id="{00000000-0008-0000-0B00-00000F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12</xdr:row>
          <xdr:rowOff>28575</xdr:rowOff>
        </xdr:from>
        <xdr:to>
          <xdr:col>2</xdr:col>
          <xdr:colOff>1466850</xdr:colOff>
          <xdr:row>14</xdr:row>
          <xdr:rowOff>28575</xdr:rowOff>
        </xdr:to>
        <xdr:sp macro="" textlink="">
          <xdr:nvSpPr>
            <xdr:cNvPr id="16400" name="Button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Základní poučení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8</xdr:row>
          <xdr:rowOff>409575</xdr:rowOff>
        </xdr:from>
        <xdr:to>
          <xdr:col>2</xdr:col>
          <xdr:colOff>9525</xdr:colOff>
          <xdr:row>11</xdr:row>
          <xdr:rowOff>19050</xdr:rowOff>
        </xdr:to>
        <xdr:sp macro="" textlink="">
          <xdr:nvSpPr>
            <xdr:cNvPr id="16402" name="Button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123825</xdr:rowOff>
        </xdr:from>
        <xdr:to>
          <xdr:col>2</xdr:col>
          <xdr:colOff>0</xdr:colOff>
          <xdr:row>16</xdr:row>
          <xdr:rowOff>95250</xdr:rowOff>
        </xdr:to>
        <xdr:sp macro="" textlink="">
          <xdr:nvSpPr>
            <xdr:cNvPr id="16403" name="Button 19" hidden="1">
              <a:extLst>
                <a:ext uri="{63B3BB69-23CF-44E3-9099-C40C66FF867C}">
                  <a14:compatExt spid="_x0000_s16403"/>
                </a:ext>
                <a:ext uri="{FF2B5EF4-FFF2-40B4-BE49-F238E27FC236}">
                  <a16:creationId xmlns:a16="http://schemas.microsoft.com/office/drawing/2014/main" id="{00000000-0008-0000-0B00-00001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Zobrazení 2. část (Excel)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3</xdr:col>
          <xdr:colOff>1438275</xdr:colOff>
          <xdr:row>11</xdr:row>
          <xdr:rowOff>19050</xdr:rowOff>
        </xdr:to>
        <xdr:sp macro="" textlink="">
          <xdr:nvSpPr>
            <xdr:cNvPr id="16404" name="CommandButton1"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28575</xdr:rowOff>
        </xdr:from>
        <xdr:to>
          <xdr:col>3</xdr:col>
          <xdr:colOff>1438275</xdr:colOff>
          <xdr:row>14</xdr:row>
          <xdr:rowOff>28575</xdr:rowOff>
        </xdr:to>
        <xdr:sp macro="" textlink="">
          <xdr:nvSpPr>
            <xdr:cNvPr id="16405" name="CommandButton2" hidden="1">
              <a:extLst>
                <a:ext uri="{63B3BB69-23CF-44E3-9099-C40C66FF867C}">
                  <a14:compatExt spid="_x0000_s16405"/>
                </a:ext>
                <a:ext uri="{FF2B5EF4-FFF2-40B4-BE49-F238E27FC236}">
                  <a16:creationId xmlns:a16="http://schemas.microsoft.com/office/drawing/2014/main" id="{00000000-0008-0000-0B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10</xdr:row>
          <xdr:rowOff>85725</xdr:rowOff>
        </xdr:from>
        <xdr:to>
          <xdr:col>5</xdr:col>
          <xdr:colOff>85725</xdr:colOff>
          <xdr:row>12</xdr:row>
          <xdr:rowOff>95250</xdr:rowOff>
        </xdr:to>
        <xdr:sp macro="" textlink="">
          <xdr:nvSpPr>
            <xdr:cNvPr id="16406" name="Button 22" hidden="1">
              <a:extLst>
                <a:ext uri="{63B3BB69-23CF-44E3-9099-C40C66FF867C}">
                  <a14:compatExt spid="_x0000_s16406"/>
                </a:ext>
                <a:ext uri="{FF2B5EF4-FFF2-40B4-BE49-F238E27FC236}">
                  <a16:creationId xmlns:a16="http://schemas.microsoft.com/office/drawing/2014/main" id="{00000000-0008-0000-0B00-00001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cs-CZ" sz="1100" b="0" i="0" u="none" strike="noStrike" baseline="0">
                  <a:solidFill>
                    <a:srgbClr val="000000"/>
                  </a:solidFill>
                  <a:latin typeface="Calibri"/>
                  <a:cs typeface="Calibri"/>
                </a:rPr>
                <a:t>Oprava vykreslení (PDF+Excel)</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2:A8" totalsRowShown="0" headerRowDxfId="136" dataDxfId="134" headerRowBorderDxfId="135" tableBorderDxfId="133" headerRowCellStyle="Kontrolní buňka">
  <autoFilter ref="A2:A8" xr:uid="{00000000-0009-0000-0100-000001000000}"/>
  <tableColumns count="1">
    <tableColumn id="1" xr3:uid="{00000000-0010-0000-0000-000001000000}" name="funkce (2)" dataDxfId="132"/>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ulka21" displayName="Tabulka21" ref="O2:O6" totalsRowShown="0" headerRowDxfId="105">
  <autoFilter ref="O2:O6" xr:uid="{00000000-0009-0000-0100-00000A000000}"/>
  <tableColumns count="1">
    <tableColumn id="1" xr3:uid="{00000000-0010-0000-0900-000001000000}" name="Cenné papíry 12"/>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ulka22" displayName="Tabulka22" ref="P2:P6" totalsRowShown="0" headerRowDxfId="104" headerRowCellStyle="Kontrolní buňka">
  <autoFilter ref="P2:P6" xr:uid="{00000000-0009-0000-0100-00000B000000}"/>
  <tableColumns count="1">
    <tableColumn id="1" xr3:uid="{00000000-0010-0000-0A00-000001000000}" name="Obchodní podíl nepředstavovaný CP(13)"/>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ulka23" displayName="Tabulka23" ref="Q2:Q9" totalsRowShown="0" headerRowDxfId="103" dataDxfId="101" headerRowBorderDxfId="102" tableBorderDxfId="100" headerRowCellStyle="Kontrolní buňka">
  <autoFilter ref="Q2:Q9" xr:uid="{00000000-0009-0000-0100-00000C000000}"/>
  <tableColumns count="1">
    <tableColumn id="1" xr3:uid="{00000000-0010-0000-0B00-000001000000}" name="Jiné věci movité (14)" dataDxfId="99"/>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ulka25" displayName="Tabulka25" ref="R2:R6" totalsRowShown="0" headerRowDxfId="98" headerRowBorderDxfId="97" headerRowCellStyle="Kontrolní buňka">
  <autoFilter ref="R2:R6" xr:uid="{00000000-0009-0000-0100-00000D000000}"/>
  <tableColumns count="1">
    <tableColumn id="1" xr3:uid="{00000000-0010-0000-0C00-000001000000}" name="Jiné věci movité (15)"/>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ulka26" displayName="Tabulka26" ref="S2:S12" totalsRowShown="0" headerRowDxfId="96" dataDxfId="94" headerRowBorderDxfId="95" tableBorderDxfId="93" headerRowCellStyle="Kontrolní buňka">
  <autoFilter ref="S2:S12" xr:uid="{00000000-0009-0000-0100-00000E000000}"/>
  <tableColumns count="1">
    <tableColumn id="1" xr3:uid="{00000000-0010-0000-0D00-000001000000}" name="Příjmy" dataDxfId="92"/>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ulka27" displayName="Tabulka27" ref="T2:T6" totalsRowShown="0" headerRowDxfId="91" dataDxfId="89" headerRowBorderDxfId="90" headerRowCellStyle="Kontrolní buňka">
  <autoFilter ref="T2:T6" xr:uid="{00000000-0009-0000-0100-00000F000000}"/>
  <tableColumns count="1">
    <tableColumn id="1" xr3:uid="{00000000-0010-0000-0E00-000001000000}" name="Příjmy" dataDxfId="88"/>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ulka28" displayName="Tabulka28" ref="U2:U5" totalsRowShown="0" headerRowDxfId="87" dataDxfId="85" headerRowBorderDxfId="86" tableBorderDxfId="84" headerRowCellStyle="Kontrolní buňka">
  <autoFilter ref="U2:U5" xr:uid="{00000000-0009-0000-0100-000010000000}"/>
  <tableColumns count="1">
    <tableColumn id="1" xr3:uid="{00000000-0010-0000-0F00-000001000000}" name="Závazky" dataDxfId="8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ulka3" displayName="Tabulka3" ref="B2:B5" totalsRowShown="0" headerRowDxfId="131" headerRowBorderDxfId="130" tableBorderDxfId="129" headerRowCellStyle="Kontrolní buňka">
  <autoFilter ref="B2:B5" xr:uid="{00000000-0009-0000-0100-000002000000}"/>
  <tableColumns count="1">
    <tableColumn id="1" xr3:uid="{00000000-0010-0000-0100-000001000000}" name="Podnikání(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ulka4" displayName="Tabulka4" ref="C2:C8" totalsRowShown="0" headerRowDxfId="128" dataDxfId="126" headerRowBorderDxfId="127" tableBorderDxfId="125" headerRowCellStyle="Kontrolní buňka">
  <autoFilter ref="C2:C8" xr:uid="{00000000-0009-0000-0100-000003000000}"/>
  <tableColumns count="1">
    <tableColumn id="1" xr3:uid="{00000000-0010-0000-0200-000001000000}" name="Člen statutárního orgánu(4)" dataDxfId="12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ulka5" displayName="Tabulka5" ref="E2:F6" totalsRowShown="0" headerRowDxfId="123" headerRowBorderDxfId="122" tableBorderDxfId="121" headerRowCellStyle="Kontrolní buňka">
  <autoFilter ref="E2:F6" xr:uid="{00000000-0009-0000-0100-000004000000}"/>
  <tableColumns count="2">
    <tableColumn id="1" xr3:uid="{00000000-0010-0000-0300-000001000000}" name="Provozování rozhlasu(5)"/>
    <tableColumn id="2" xr3:uid="{00000000-0010-0000-0300-000002000000}" name="Provozování rozhlasu(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ulka7" displayName="Tabulka7" ref="G2:G6" totalsRowShown="0" headerRowDxfId="120" dataDxfId="118" headerRowBorderDxfId="119" tableBorderDxfId="117" headerRowCellStyle="Kontrolní buňka">
  <autoFilter ref="G2:G6" xr:uid="{00000000-0009-0000-0100-000005000000}"/>
  <tableColumns count="1">
    <tableColumn id="1" xr3:uid="{00000000-0010-0000-0400-000001000000}" name="Obdobný vztah(7)" dataDxfId="11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ulka8" displayName="Tabulka8" ref="I2:I8" totalsRowShown="0" headerRowDxfId="115" dataDxfId="114" headerRowCellStyle="Kontrolní buňka">
  <autoFilter ref="I2:I8" xr:uid="{00000000-0009-0000-0100-000006000000}"/>
  <tableColumns count="1">
    <tableColumn id="1" xr3:uid="{00000000-0010-0000-0500-000001000000}" name="Nemovité věci 8+9+10" dataDxfId="11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ulka10" displayName="Tabulka10" ref="J2:J11" totalsRowShown="0" headerRowDxfId="112" dataDxfId="111" headerRowCellStyle="Vysvětlující text">
  <autoFilter ref="J2:J11" xr:uid="{00000000-0009-0000-0100-000007000000}"/>
  <tableColumns count="1">
    <tableColumn id="1" xr3:uid="{00000000-0010-0000-0600-000001000000}" name="Sloupec1" dataDxfId="110"/>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ulka11" displayName="Tabulka11" ref="K2:K6" totalsRowShown="0" headerRowDxfId="109" headerRowCellStyle="Vysvětlující text">
  <autoFilter ref="K2:K6" xr:uid="{00000000-0009-0000-0100-000008000000}"/>
  <tableColumns count="1">
    <tableColumn id="1" xr3:uid="{00000000-0010-0000-0700-000001000000}" name="Sloupec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ulka20" displayName="Tabulka20" ref="N2:N11" totalsRowShown="0" headerRowDxfId="108" dataDxfId="107" headerRowCellStyle="Kontrolní buňka">
  <autoFilter ref="N2:N11" xr:uid="{00000000-0009-0000-0100-000009000000}"/>
  <tableColumns count="1">
    <tableColumn id="1" xr3:uid="{00000000-0010-0000-0800-000001000000}" name="Cenné papíry (11)" dataDxfId="106"/>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table" Target="../tables/table3.xml"/><Relationship Id="rId26" Type="http://schemas.openxmlformats.org/officeDocument/2006/relationships/table" Target="../tables/table11.xml"/><Relationship Id="rId3" Type="http://schemas.openxmlformats.org/officeDocument/2006/relationships/vmlDrawing" Target="../drawings/vmlDrawing12.vml"/><Relationship Id="rId21" Type="http://schemas.openxmlformats.org/officeDocument/2006/relationships/table" Target="../tables/table6.xml"/><Relationship Id="rId7" Type="http://schemas.openxmlformats.org/officeDocument/2006/relationships/image" Target="../media/image2.emf"/><Relationship Id="rId12" Type="http://schemas.openxmlformats.org/officeDocument/2006/relationships/ctrlProp" Target="../ctrlProps/ctrlProp70.xml"/><Relationship Id="rId17" Type="http://schemas.openxmlformats.org/officeDocument/2006/relationships/table" Target="../tables/table2.xml"/><Relationship Id="rId25" Type="http://schemas.openxmlformats.org/officeDocument/2006/relationships/table" Target="../tables/table10.xml"/><Relationship Id="rId2" Type="http://schemas.openxmlformats.org/officeDocument/2006/relationships/drawing" Target="../drawings/drawing2.xm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printerSettings" Target="../printerSettings/printerSettings12.bin"/><Relationship Id="rId6" Type="http://schemas.openxmlformats.org/officeDocument/2006/relationships/control" Target="../activeX/activeX2.xml"/><Relationship Id="rId11" Type="http://schemas.openxmlformats.org/officeDocument/2006/relationships/ctrlProp" Target="../ctrlProps/ctrlProp69.xml"/><Relationship Id="rId24" Type="http://schemas.openxmlformats.org/officeDocument/2006/relationships/table" Target="../tables/table9.xml"/><Relationship Id="rId5" Type="http://schemas.openxmlformats.org/officeDocument/2006/relationships/image" Target="../media/image1.emf"/><Relationship Id="rId15" Type="http://schemas.openxmlformats.org/officeDocument/2006/relationships/ctrlProp" Target="../ctrlProps/ctrlProp73.xml"/><Relationship Id="rId23" Type="http://schemas.openxmlformats.org/officeDocument/2006/relationships/table" Target="../tables/table8.xml"/><Relationship Id="rId28" Type="http://schemas.openxmlformats.org/officeDocument/2006/relationships/table" Target="../tables/table13.xml"/><Relationship Id="rId10" Type="http://schemas.openxmlformats.org/officeDocument/2006/relationships/ctrlProp" Target="../ctrlProps/ctrlProp68.xm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control" Target="../activeX/activeX1.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E398"/>
  <sheetViews>
    <sheetView showGridLines="0" showRowColHeaders="0" tabSelected="1" showRuler="0" zoomScale="125" zoomScaleNormal="125" zoomScaleSheetLayoutView="50" zoomScalePageLayoutView="125" workbookViewId="0">
      <selection activeCell="B7" sqref="B7"/>
    </sheetView>
  </sheetViews>
  <sheetFormatPr defaultColWidth="9.140625" defaultRowHeight="15" x14ac:dyDescent="0.25"/>
  <cols>
    <col min="1" max="1" width="22.140625" style="31" customWidth="1"/>
    <col min="2" max="2" width="58.85546875" style="1" customWidth="1"/>
    <col min="3" max="3" width="3.85546875" style="1" customWidth="1"/>
    <col min="4" max="4" width="1.5703125" style="3" customWidth="1"/>
    <col min="5" max="5" width="12.85546875" style="3" hidden="1" customWidth="1"/>
    <col min="6" max="16384" width="9.140625" style="1"/>
  </cols>
  <sheetData>
    <row r="1" spans="1:5" ht="17.25" customHeight="1" x14ac:dyDescent="0.2">
      <c r="A1" s="431" t="s">
        <v>281</v>
      </c>
      <c r="B1" s="431"/>
      <c r="C1" s="431"/>
      <c r="D1" s="173"/>
      <c r="E1" s="14">
        <f>Data!W2</f>
        <v>1</v>
      </c>
    </row>
    <row r="2" spans="1:5" ht="18.75" customHeight="1" x14ac:dyDescent="0.2">
      <c r="A2" s="436" t="s">
        <v>269</v>
      </c>
      <c r="B2" s="437"/>
      <c r="C2" s="437"/>
      <c r="D2" s="174"/>
    </row>
    <row r="3" spans="1:5" ht="12" x14ac:dyDescent="0.2">
      <c r="A3" s="435" t="s">
        <v>105</v>
      </c>
      <c r="B3" s="435"/>
      <c r="C3" s="26"/>
      <c r="D3" s="175"/>
      <c r="E3" s="94"/>
    </row>
    <row r="4" spans="1:5" ht="12.75" x14ac:dyDescent="0.2">
      <c r="A4" s="438" t="s">
        <v>280</v>
      </c>
      <c r="B4" s="438"/>
      <c r="C4" s="120"/>
      <c r="D4" s="176"/>
      <c r="E4" s="94"/>
    </row>
    <row r="5" spans="1:5" ht="12.75" customHeight="1" x14ac:dyDescent="0.2">
      <c r="A5" s="432" t="s">
        <v>110</v>
      </c>
      <c r="B5" s="432"/>
      <c r="C5" s="32"/>
      <c r="D5" s="177"/>
    </row>
    <row r="6" spans="1:5" s="9" customFormat="1" ht="12.75" customHeight="1" x14ac:dyDescent="0.2">
      <c r="A6" s="433" t="s">
        <v>117</v>
      </c>
      <c r="B6" s="433"/>
      <c r="C6" s="33"/>
      <c r="D6" s="178"/>
      <c r="E6" s="110"/>
    </row>
    <row r="7" spans="1:5" ht="12.75" x14ac:dyDescent="0.2">
      <c r="A7" s="111" t="s">
        <v>92</v>
      </c>
      <c r="B7" s="93"/>
      <c r="C7" s="34"/>
      <c r="D7" s="16"/>
    </row>
    <row r="8" spans="1:5" ht="12.75" x14ac:dyDescent="0.2">
      <c r="A8" s="212" t="s">
        <v>42</v>
      </c>
      <c r="B8" s="227"/>
      <c r="C8" s="34"/>
      <c r="D8" s="16"/>
    </row>
    <row r="9" spans="1:5" s="9" customFormat="1" ht="12.75" x14ac:dyDescent="0.2">
      <c r="A9" s="213" t="s">
        <v>135</v>
      </c>
      <c r="B9" s="93"/>
      <c r="C9" s="12"/>
      <c r="D9" s="65"/>
      <c r="E9" s="3"/>
    </row>
    <row r="10" spans="1:5" ht="14.1" customHeight="1" x14ac:dyDescent="0.2">
      <c r="A10" s="18"/>
      <c r="B10" s="20"/>
      <c r="C10" s="38"/>
      <c r="D10" s="63"/>
    </row>
    <row r="11" spans="1:5" ht="12.75" x14ac:dyDescent="0.2">
      <c r="A11" s="434" t="s">
        <v>0</v>
      </c>
      <c r="B11" s="434"/>
      <c r="C11" s="39"/>
      <c r="D11" s="81"/>
    </row>
    <row r="12" spans="1:5" ht="12.75" x14ac:dyDescent="0.2">
      <c r="A12" s="111" t="s">
        <v>118</v>
      </c>
      <c r="B12" s="93"/>
      <c r="C12" s="41"/>
      <c r="D12" s="66"/>
    </row>
    <row r="13" spans="1:5" ht="12.75" x14ac:dyDescent="0.2">
      <c r="A13" s="111" t="s">
        <v>126</v>
      </c>
      <c r="B13" s="217"/>
      <c r="C13" s="10"/>
      <c r="D13" s="79"/>
      <c r="E13" s="110"/>
    </row>
    <row r="14" spans="1:5" ht="12.75" x14ac:dyDescent="0.2">
      <c r="A14" s="111" t="s">
        <v>91</v>
      </c>
      <c r="B14" s="93"/>
      <c r="C14" s="38"/>
      <c r="D14" s="63"/>
      <c r="E14" s="110"/>
    </row>
    <row r="15" spans="1:5" s="9" customFormat="1" ht="12" customHeight="1" x14ac:dyDescent="0.2">
      <c r="A15" s="112" t="s">
        <v>106</v>
      </c>
      <c r="B15" s="112"/>
      <c r="C15" s="32"/>
      <c r="D15" s="177"/>
      <c r="E15" s="3"/>
    </row>
    <row r="16" spans="1:5" ht="12" x14ac:dyDescent="0.2">
      <c r="A16" s="439" t="s">
        <v>107</v>
      </c>
      <c r="B16" s="439"/>
      <c r="C16" s="439"/>
      <c r="D16" s="157"/>
      <c r="E16" s="44"/>
    </row>
    <row r="17" spans="1:5" s="43" customFormat="1" ht="12" x14ac:dyDescent="0.2">
      <c r="A17" s="113" t="s">
        <v>108</v>
      </c>
      <c r="B17" s="136"/>
      <c r="C17" s="47"/>
      <c r="D17" s="47"/>
      <c r="E17" s="3"/>
    </row>
    <row r="18" spans="1:5" ht="12.75" x14ac:dyDescent="0.2">
      <c r="A18" s="162" t="s">
        <v>3</v>
      </c>
      <c r="B18" s="93"/>
      <c r="C18" s="14"/>
      <c r="D18" s="16"/>
    </row>
    <row r="19" spans="1:5" ht="12.75" x14ac:dyDescent="0.2">
      <c r="A19" s="18"/>
      <c r="B19" s="14"/>
      <c r="C19" s="14"/>
      <c r="D19" s="16"/>
    </row>
    <row r="20" spans="1:5" ht="12.75" customHeight="1" x14ac:dyDescent="0.2">
      <c r="A20" s="440" t="s">
        <v>1</v>
      </c>
      <c r="B20" s="440"/>
      <c r="C20" s="50"/>
      <c r="D20" s="179"/>
      <c r="E20" s="30"/>
    </row>
    <row r="21" spans="1:5" ht="12.75" x14ac:dyDescent="0.2">
      <c r="A21" s="102" t="s">
        <v>115</v>
      </c>
      <c r="B21" s="95"/>
      <c r="C21" s="14"/>
      <c r="D21" s="16"/>
      <c r="E21" s="30"/>
    </row>
    <row r="22" spans="1:5" ht="12.75" x14ac:dyDescent="0.2">
      <c r="A22" s="102" t="str">
        <f>IF(Data!W2=0,"Funkce 2)*  �","Funkce 2)*")</f>
        <v>Funkce 2)*</v>
      </c>
      <c r="B22" s="93" t="s">
        <v>6</v>
      </c>
      <c r="C22" s="52"/>
      <c r="D22" s="180"/>
      <c r="E22" s="7"/>
    </row>
    <row r="23" spans="1:5" ht="12.75" x14ac:dyDescent="0.2">
      <c r="A23" s="102" t="s">
        <v>137</v>
      </c>
      <c r="B23" s="93"/>
      <c r="C23" s="14"/>
      <c r="D23" s="16"/>
      <c r="E23" s="109"/>
    </row>
    <row r="24" spans="1:5" s="9" customFormat="1" ht="11.25" customHeight="1" x14ac:dyDescent="0.2">
      <c r="A24" s="18"/>
      <c r="B24" s="18"/>
      <c r="C24" s="53"/>
      <c r="D24" s="181"/>
      <c r="E24" s="30"/>
    </row>
    <row r="25" spans="1:5" ht="12.75" x14ac:dyDescent="0.2">
      <c r="A25" s="440" t="s">
        <v>102</v>
      </c>
      <c r="B25" s="440"/>
      <c r="C25" s="50"/>
      <c r="D25" s="179"/>
      <c r="E25" s="116"/>
    </row>
    <row r="26" spans="1:5" s="9" customFormat="1" ht="12.75" x14ac:dyDescent="0.2">
      <c r="A26" s="101" t="s">
        <v>43</v>
      </c>
      <c r="B26" s="13" t="s">
        <v>139</v>
      </c>
      <c r="C26" s="54"/>
      <c r="D26" s="88"/>
      <c r="E26" s="51"/>
    </row>
    <row r="27" spans="1:5" s="9" customFormat="1" ht="12.75" x14ac:dyDescent="0.2">
      <c r="A27" s="101"/>
      <c r="B27" s="13"/>
      <c r="C27" s="54"/>
      <c r="D27" s="88"/>
      <c r="E27" s="51"/>
    </row>
    <row r="28" spans="1:5" s="9" customFormat="1" ht="12.75" x14ac:dyDescent="0.2">
      <c r="A28" s="101"/>
      <c r="B28" s="14"/>
      <c r="C28" s="54"/>
      <c r="D28" s="88"/>
      <c r="E28" s="51"/>
    </row>
    <row r="29" spans="1:5" s="9" customFormat="1" ht="12.75" x14ac:dyDescent="0.2">
      <c r="A29" s="441" t="s">
        <v>103</v>
      </c>
      <c r="B29" s="441"/>
      <c r="C29" s="52"/>
      <c r="D29" s="180"/>
      <c r="E29" s="2"/>
    </row>
    <row r="30" spans="1:5" ht="12.75" x14ac:dyDescent="0.2">
      <c r="A30" s="430" t="s">
        <v>275</v>
      </c>
      <c r="B30" s="364"/>
      <c r="C30" s="25"/>
      <c r="D30" s="171"/>
      <c r="E30" s="110"/>
    </row>
    <row r="31" spans="1:5" ht="12" customHeight="1" x14ac:dyDescent="0.2">
      <c r="A31" s="430"/>
      <c r="B31" s="231"/>
      <c r="C31" s="25"/>
      <c r="D31" s="171"/>
      <c r="E31" s="197"/>
    </row>
    <row r="32" spans="1:5" ht="12.75" x14ac:dyDescent="0.2">
      <c r="A32" s="442" t="s">
        <v>270</v>
      </c>
      <c r="B32" s="442"/>
      <c r="C32" s="442"/>
      <c r="D32" s="442"/>
      <c r="E32" s="36"/>
    </row>
    <row r="33" spans="1:5" ht="12.75" customHeight="1" x14ac:dyDescent="0.2">
      <c r="A33" s="232"/>
      <c r="B33" s="232"/>
      <c r="C33" s="232"/>
      <c r="D33" s="55"/>
      <c r="E33" s="44"/>
    </row>
    <row r="34" spans="1:5" ht="12.75" x14ac:dyDescent="0.2">
      <c r="A34" s="149"/>
      <c r="B34" s="149"/>
      <c r="C34" s="149"/>
      <c r="D34" s="182"/>
      <c r="E34" s="78"/>
    </row>
    <row r="35" spans="1:5" s="9" customFormat="1" ht="12.75" x14ac:dyDescent="0.2">
      <c r="A35" s="443" t="s">
        <v>140</v>
      </c>
      <c r="B35" s="443"/>
      <c r="C35" s="443"/>
      <c r="D35" s="183"/>
      <c r="E35" s="30"/>
    </row>
    <row r="36" spans="1:5" ht="12.75" x14ac:dyDescent="0.2">
      <c r="A36" s="128"/>
      <c r="B36" s="128"/>
      <c r="C36" s="128"/>
      <c r="D36" s="183"/>
      <c r="E36" s="78"/>
    </row>
    <row r="37" spans="1:5" s="9" customFormat="1" ht="12.75" x14ac:dyDescent="0.2">
      <c r="A37" s="441" t="s">
        <v>54</v>
      </c>
      <c r="B37" s="441"/>
      <c r="C37" s="57"/>
      <c r="D37" s="183"/>
      <c r="E37" s="3"/>
    </row>
    <row r="38" spans="1:5" s="9" customFormat="1" ht="12.75" x14ac:dyDescent="0.2">
      <c r="A38" s="451" t="s">
        <v>2</v>
      </c>
      <c r="B38" s="451"/>
      <c r="C38" s="59"/>
      <c r="D38" s="184"/>
      <c r="E38" s="3"/>
    </row>
    <row r="39" spans="1:5" ht="12.75" x14ac:dyDescent="0.2">
      <c r="A39" s="388" t="s">
        <v>142</v>
      </c>
      <c r="B39" s="389"/>
      <c r="C39" s="390"/>
      <c r="D39" s="185"/>
      <c r="E39" s="36"/>
    </row>
    <row r="40" spans="1:5" s="9" customFormat="1" ht="12.75" x14ac:dyDescent="0.2">
      <c r="A40" s="394"/>
      <c r="B40" s="395"/>
      <c r="C40" s="396"/>
      <c r="D40" s="186"/>
      <c r="E40" s="36"/>
    </row>
    <row r="41" spans="1:5" ht="12.75" x14ac:dyDescent="0.2">
      <c r="A41" s="162" t="str">
        <f>IF(Data!W3=2,"Předmět 6)","Předmět 6)*")</f>
        <v>Předmět 6)</v>
      </c>
      <c r="B41" s="228"/>
      <c r="C41" s="63"/>
      <c r="D41" s="165"/>
      <c r="E41" s="56"/>
    </row>
    <row r="42" spans="1:5" s="9" customFormat="1" ht="12.75" x14ac:dyDescent="0.2">
      <c r="A42" s="162" t="str">
        <f>IF(Data!W2=0,"Způsob 7)*  �",IF(Data!W3=2,"Způsob 7)","Způsob 7)*"))</f>
        <v>Způsob 7)</v>
      </c>
      <c r="B42" s="93" t="s">
        <v>36</v>
      </c>
      <c r="C42" s="24"/>
      <c r="D42" s="165"/>
      <c r="E42" s="56"/>
    </row>
    <row r="43" spans="1:5" ht="12.75" x14ac:dyDescent="0.2">
      <c r="A43" s="400" t="str">
        <f>IF(Data!W3=2,"Místo výkonu podnikání nebo provozování jiné samostatné výdělečné činnosti 8)","Místo výkonu podnikání nebo provozování jiné samostatné výdělečné činnosti 8)*")</f>
        <v>Místo výkonu podnikání nebo provozování jiné samostatné výdělečné činnosti 8)</v>
      </c>
      <c r="B43" s="400"/>
      <c r="C43" s="63"/>
      <c r="D43" s="63"/>
      <c r="E43" s="58"/>
    </row>
    <row r="44" spans="1:5" ht="12.75" x14ac:dyDescent="0.2">
      <c r="A44" s="162" t="str">
        <f>IF(Data!W3=2,"Obec, PSČ, stát","Obec*, PSČ*, stát*")</f>
        <v>Obec, PSČ, stát</v>
      </c>
      <c r="B44" s="227"/>
      <c r="C44" s="63"/>
      <c r="D44" s="24"/>
      <c r="E44" s="60"/>
    </row>
    <row r="45" spans="1:5" ht="12.75" x14ac:dyDescent="0.2">
      <c r="A45" s="162" t="str">
        <f>IF(Data!W3=2,"Ulice, č.p./č.o.","Ulice*, č.p./č.o.*")</f>
        <v>Ulice, č.p./č.o.</v>
      </c>
      <c r="B45" s="227"/>
      <c r="C45" s="63"/>
      <c r="D45" s="63"/>
      <c r="E45" s="61"/>
    </row>
    <row r="46" spans="1:5" ht="12.75" x14ac:dyDescent="0.2">
      <c r="A46" s="162" t="s">
        <v>143</v>
      </c>
      <c r="B46" s="227"/>
      <c r="C46" s="16"/>
      <c r="D46" s="63"/>
      <c r="E46" s="61"/>
    </row>
    <row r="47" spans="1:5" s="3" customFormat="1" ht="12.75" x14ac:dyDescent="0.2">
      <c r="A47" s="398" t="s">
        <v>104</v>
      </c>
      <c r="B47" s="398"/>
      <c r="C47" s="223"/>
      <c r="D47" s="63"/>
      <c r="E47" s="30"/>
    </row>
    <row r="48" spans="1:5" s="3" customFormat="1" ht="12.75" x14ac:dyDescent="0.2">
      <c r="A48" s="401" t="str">
        <f>IF(Data!W4=0,"Při nedostatku místa vytiskněte a vyplňte List č. 01, jenž naleznete zde →       List č. 01",IF(Data!W4=1,"Vyplňte a následně vytiskněte List č. 01, který naleznete v další záložce tohoto souboru.",""))</f>
        <v/>
      </c>
      <c r="B48" s="401"/>
      <c r="C48" s="16"/>
      <c r="D48" s="16"/>
      <c r="E48" s="24"/>
    </row>
    <row r="49" spans="1:5" s="3" customFormat="1" ht="12" x14ac:dyDescent="0.2">
      <c r="A49" s="379" t="s">
        <v>144</v>
      </c>
      <c r="B49" s="402"/>
      <c r="C49" s="403"/>
      <c r="D49" s="223"/>
      <c r="E49" s="30"/>
    </row>
    <row r="50" spans="1:5" s="3" customFormat="1" ht="12.75" x14ac:dyDescent="0.2">
      <c r="A50" s="404"/>
      <c r="B50" s="405"/>
      <c r="C50" s="406"/>
      <c r="D50" s="16"/>
      <c r="E50" s="36"/>
    </row>
    <row r="51" spans="1:5" x14ac:dyDescent="0.25">
      <c r="A51" s="162" t="str">
        <f>IF(Data!W5=2,"Obchodní firma/název 11)","Obchodní firma/název 11)*")</f>
        <v>Obchodní firma/název 11)</v>
      </c>
      <c r="B51" s="226"/>
      <c r="C51" s="38"/>
      <c r="D51" s="187"/>
      <c r="E51" s="36"/>
    </row>
    <row r="52" spans="1:5" x14ac:dyDescent="0.25">
      <c r="A52" s="102" t="str">
        <f>IF(Data!W5=2,"IČO 12)","IČO 12)*")</f>
        <v>IČO 12)</v>
      </c>
      <c r="B52" s="225"/>
      <c r="C52" s="12"/>
      <c r="D52" s="187"/>
    </row>
    <row r="53" spans="1:5" ht="12.75" x14ac:dyDescent="0.2">
      <c r="A53" s="39" t="str">
        <f>IF(Data!W5=2,"Sídlo právnické osoby 13)","Sídlo právnické osoby 13)*")</f>
        <v>Sídlo právnické osoby 13)</v>
      </c>
      <c r="B53" s="68"/>
      <c r="C53" s="41"/>
      <c r="D53" s="63"/>
    </row>
    <row r="54" spans="1:5" ht="12.75" x14ac:dyDescent="0.2">
      <c r="A54" s="162" t="str">
        <f>IF(Data!W5=2,"Obec, PSČ, stát","Obec*, PSČ*, stát*")</f>
        <v>Obec, PSČ, stát</v>
      </c>
      <c r="B54" s="227"/>
      <c r="C54" s="38"/>
      <c r="D54" s="65"/>
    </row>
    <row r="55" spans="1:5" ht="12.75" x14ac:dyDescent="0.2">
      <c r="A55" s="162" t="str">
        <f>IF(Data!W5=2,"Ulice, č.p./č.o.","Ulice*, č.p./č.o.*")</f>
        <v>Ulice, č.p./č.o.</v>
      </c>
      <c r="B55" s="227"/>
      <c r="C55" s="38"/>
      <c r="D55" s="66"/>
    </row>
    <row r="56" spans="1:5" ht="12.75" x14ac:dyDescent="0.2">
      <c r="A56" s="162" t="s">
        <v>145</v>
      </c>
      <c r="B56" s="227"/>
      <c r="C56" s="14"/>
      <c r="D56" s="63"/>
    </row>
    <row r="57" spans="1:5" ht="12.75" x14ac:dyDescent="0.2">
      <c r="A57" s="449" t="s">
        <v>104</v>
      </c>
      <c r="B57" s="449"/>
      <c r="C57" s="224"/>
      <c r="D57" s="63"/>
    </row>
    <row r="58" spans="1:5" ht="12.75" x14ac:dyDescent="0.2">
      <c r="A58" s="375" t="str">
        <f>IF(Data!W6=0,"Při nedostatku místa vytiskněte a vyplňte List č. 02, jenž naleznete zde →       List č. 02",IF(Data!W6=1,"Vyplňte a následně vytiskněte List č. 02, který naleznete v další záložce tohoto souboru.",""))</f>
        <v/>
      </c>
      <c r="B58" s="375"/>
      <c r="C58" s="14"/>
      <c r="D58" s="16"/>
      <c r="E58" s="6"/>
    </row>
    <row r="59" spans="1:5" ht="12" x14ac:dyDescent="0.2">
      <c r="A59" s="388" t="s">
        <v>146</v>
      </c>
      <c r="B59" s="389"/>
      <c r="C59" s="390"/>
      <c r="D59" s="224"/>
      <c r="E59" s="6"/>
    </row>
    <row r="60" spans="1:5" ht="15" customHeight="1" x14ac:dyDescent="0.2">
      <c r="A60" s="394"/>
      <c r="B60" s="395"/>
      <c r="C60" s="396"/>
      <c r="D60" s="16"/>
      <c r="E60" s="6"/>
    </row>
    <row r="61" spans="1:5" ht="12.75" x14ac:dyDescent="0.2">
      <c r="A61" s="162" t="str">
        <f>IF(Data!W7=2,"Obchodní firma/název 16)","Obchodní firma/název 16)*")</f>
        <v>Obchodní firma/název 16)</v>
      </c>
      <c r="B61" s="226"/>
      <c r="C61" s="38"/>
      <c r="D61" s="165"/>
      <c r="E61" s="67"/>
    </row>
    <row r="62" spans="1:5" ht="12.75" x14ac:dyDescent="0.2">
      <c r="A62" s="162" t="str">
        <f>IF(Data!W7=2,"IČO 17)","IČO 17)*")</f>
        <v>IČO 17)</v>
      </c>
      <c r="B62" s="227"/>
      <c r="C62" s="71"/>
      <c r="D62" s="165"/>
      <c r="E62" s="67"/>
    </row>
    <row r="63" spans="1:5" ht="12.75" x14ac:dyDescent="0.2">
      <c r="A63" s="103" t="str">
        <f>IF(Data!W2=0,"Druh orgánu 18)*  �",IF(Data!W7=2,"Druh orgánu 18)","Druh orgánu 18)*"))</f>
        <v>Druh orgánu 18)</v>
      </c>
      <c r="B63" s="93" t="s">
        <v>37</v>
      </c>
      <c r="C63" s="71"/>
      <c r="D63" s="63"/>
      <c r="E63" s="6"/>
    </row>
    <row r="64" spans="1:5" ht="12.75" x14ac:dyDescent="0.2">
      <c r="A64" s="81" t="str">
        <f>IF(Data!W7=2,"Sídlo právnické osoby 19)","Sídlo právnické osoby 19)*")</f>
        <v>Sídlo právnické osoby 19)</v>
      </c>
      <c r="B64" s="72"/>
      <c r="C64" s="66"/>
      <c r="D64" s="71"/>
      <c r="E64" s="30"/>
    </row>
    <row r="65" spans="1:5" ht="12.75" x14ac:dyDescent="0.2">
      <c r="A65" s="102" t="str">
        <f>IF(Data!W7=2,"Obec, PSČ, stát","Obec*, PSČ*, stát*")</f>
        <v>Obec, PSČ, stát</v>
      </c>
      <c r="B65" s="227"/>
      <c r="C65" s="38"/>
      <c r="D65" s="71"/>
      <c r="E65" s="30"/>
    </row>
    <row r="66" spans="1:5" ht="12.75" x14ac:dyDescent="0.2">
      <c r="A66" s="102" t="str">
        <f>IF(Data!W7=2,"Ulice, č.p./č.o.","Ulice*, č.p./č.o.*")</f>
        <v>Ulice, č.p./č.o.</v>
      </c>
      <c r="B66" s="211"/>
      <c r="C66" s="63"/>
      <c r="D66" s="66"/>
      <c r="E66" s="30"/>
    </row>
    <row r="67" spans="1:5" ht="12.75" x14ac:dyDescent="0.2">
      <c r="A67" s="126" t="s">
        <v>147</v>
      </c>
      <c r="B67" s="211"/>
      <c r="C67" s="16"/>
      <c r="D67" s="63"/>
      <c r="E67" s="30"/>
    </row>
    <row r="68" spans="1:5" ht="12.75" x14ac:dyDescent="0.2">
      <c r="A68" s="450" t="s">
        <v>104</v>
      </c>
      <c r="B68" s="450"/>
      <c r="C68" s="223"/>
      <c r="D68" s="63"/>
      <c r="E68" s="51"/>
    </row>
    <row r="69" spans="1:5" ht="12" customHeight="1" x14ac:dyDescent="0.2">
      <c r="A69" s="385" t="str">
        <f>IF(Data!W8=0,"Při nedostatku místa vytiskněte a vyplňte List č. 03, jenž naleznete zde →       List č. 03",IF(Data!W8=1,"Vyplňte a následně vytiskněte List č. 03, který naleznete v další záložce tohoto souboru.",""))</f>
        <v/>
      </c>
      <c r="B69" s="385"/>
      <c r="C69" s="16"/>
      <c r="D69" s="16"/>
      <c r="E69" s="24"/>
    </row>
    <row r="70" spans="1:5" ht="13.5" customHeight="1" x14ac:dyDescent="0.2">
      <c r="A70" s="388" t="s">
        <v>148</v>
      </c>
      <c r="B70" s="380"/>
      <c r="C70" s="381"/>
      <c r="D70" s="223"/>
      <c r="E70" s="56"/>
    </row>
    <row r="71" spans="1:5" ht="14.25" customHeight="1" x14ac:dyDescent="0.2">
      <c r="A71" s="382"/>
      <c r="B71" s="383"/>
      <c r="C71" s="384"/>
      <c r="D71" s="16"/>
      <c r="E71" s="56"/>
    </row>
    <row r="72" spans="1:5" ht="12.75" x14ac:dyDescent="0.2">
      <c r="A72" s="208" t="str">
        <f>IF(Data!W2=0,"Předmět 22)*  �",IF(Data!W9=2,"Předmět 22)","Předmět 22)*"))</f>
        <v>Předmět 22)</v>
      </c>
      <c r="B72" s="97" t="s">
        <v>59</v>
      </c>
      <c r="C72" s="24"/>
      <c r="D72" s="188"/>
      <c r="E72" s="51"/>
    </row>
    <row r="73" spans="1:5" ht="12.75" x14ac:dyDescent="0.2">
      <c r="A73" s="208" t="str">
        <f>IF(Data!W2=0,"Způsob 23)*    �",IF(Data!W9=2,"Způsob 23)","Způsob 23)*"))</f>
        <v>Způsob 23)</v>
      </c>
      <c r="B73" s="161" t="s">
        <v>41</v>
      </c>
      <c r="C73" s="24"/>
      <c r="D73" s="188"/>
      <c r="E73" s="56"/>
    </row>
    <row r="74" spans="1:5" ht="12.75" x14ac:dyDescent="0.2">
      <c r="A74" s="77" t="s">
        <v>149</v>
      </c>
      <c r="B74" s="211"/>
      <c r="C74" s="99"/>
      <c r="D74" s="24"/>
      <c r="E74" s="36"/>
    </row>
    <row r="75" spans="1:5" ht="25.5" customHeight="1" x14ac:dyDescent="0.2">
      <c r="A75" s="397" t="s">
        <v>60</v>
      </c>
      <c r="B75" s="397"/>
      <c r="C75" s="74"/>
      <c r="D75" s="24"/>
      <c r="E75" s="36"/>
    </row>
    <row r="76" spans="1:5" ht="22.5" x14ac:dyDescent="0.2">
      <c r="A76" s="319" t="str">
        <f>IF(B73=Data!F4,"Obchodní firma/název (provozovatele/vydavatele) 25)*",IF(Data!W9=2,"Obchodní firma/název (provozovatele/vydavatele) 25)",IF(OR(B73="samostatně",B73="Vyberte způsob"),"Obchodní firma/název (provozovatele/vydavatele) 25)","Obchodní firma/název (provozovatele/vydavatele) 25)*")))</f>
        <v>Obchodní firma/název (provozovatele/vydavatele) 25)</v>
      </c>
      <c r="B76" s="227"/>
      <c r="C76" s="38"/>
      <c r="D76" s="122"/>
      <c r="E76" s="36"/>
    </row>
    <row r="77" spans="1:5" ht="12.75" x14ac:dyDescent="0.2">
      <c r="A77" s="320" t="str">
        <f>IF(B73=Data!F4,"IČO 26)*",IF(Data!W9=2,"IČO 26)",IF(OR(B73="samostatně",B73="Vyberte způsob"),"IČO 26)","IČO 26)*")))</f>
        <v>IČO 26)</v>
      </c>
      <c r="B77" s="227"/>
      <c r="C77" s="12"/>
      <c r="D77" s="74"/>
      <c r="E77" s="36"/>
    </row>
    <row r="78" spans="1:5" ht="12.75" x14ac:dyDescent="0.2">
      <c r="A78" s="239" t="str">
        <f>IF(OR(B73="samostatně",B73="Vyberte způsob"),"Sídlo právnické osoby 27)","Sídlo právnické osoby 27)*")</f>
        <v>Sídlo právnické osoby 27)</v>
      </c>
      <c r="B78" s="75"/>
      <c r="C78" s="41"/>
      <c r="D78" s="63"/>
      <c r="E78" s="36"/>
    </row>
    <row r="79" spans="1:5" ht="12.75" x14ac:dyDescent="0.2">
      <c r="A79" s="238" t="str">
        <f>IF(OR(B73="samostatně",B73="Vyberte způsob"),"Obec, PSČ, stát","Obec*, PSČ*, stát*")</f>
        <v>Obec, PSČ, stát</v>
      </c>
      <c r="B79" s="228"/>
      <c r="C79" s="38"/>
      <c r="D79" s="65"/>
      <c r="E79" s="30"/>
    </row>
    <row r="80" spans="1:5" ht="12.75" x14ac:dyDescent="0.2">
      <c r="A80" s="238" t="str">
        <f>IF(OR(B73="samostatně",B73="Vyberte způsob"),"Ulice, č.p./č.o.","Ulice*, č.p./č.o.*")</f>
        <v>Ulice, č.p./č.o.</v>
      </c>
      <c r="B80" s="227"/>
      <c r="C80" s="38"/>
      <c r="D80" s="66"/>
      <c r="E80" s="30"/>
    </row>
    <row r="81" spans="1:5" ht="12.75" x14ac:dyDescent="0.2">
      <c r="A81" s="56" t="s">
        <v>150</v>
      </c>
      <c r="B81" s="211"/>
      <c r="C81" s="16"/>
      <c r="D81" s="63"/>
    </row>
    <row r="82" spans="1:5" ht="12.75" x14ac:dyDescent="0.2">
      <c r="A82" s="398" t="s">
        <v>104</v>
      </c>
      <c r="B82" s="398"/>
      <c r="C82" s="223"/>
      <c r="D82" s="63"/>
      <c r="E82" s="24"/>
    </row>
    <row r="83" spans="1:5" ht="12.75" x14ac:dyDescent="0.2">
      <c r="A83" s="399" t="str">
        <f>IF(Data!W10=0,"Při nedostatku místa vytiskněte a vyplňte List č. 04, jenž naleznete zde →       List č. 04",IF(Data!W10=1,"Vyplňte a následně vytiskněte List č. 04, který naleznete v další záložce tohoto souboru.",""))</f>
        <v/>
      </c>
      <c r="B83" s="399"/>
      <c r="C83" s="16"/>
      <c r="D83" s="16"/>
      <c r="E83" s="56"/>
    </row>
    <row r="84" spans="1:5" ht="12.75" customHeight="1" x14ac:dyDescent="0.2">
      <c r="A84" s="388" t="s">
        <v>151</v>
      </c>
      <c r="B84" s="389"/>
      <c r="C84" s="390"/>
      <c r="D84" s="223"/>
      <c r="E84" s="76"/>
    </row>
    <row r="85" spans="1:5" ht="12.75" x14ac:dyDescent="0.2">
      <c r="A85" s="391"/>
      <c r="B85" s="392"/>
      <c r="C85" s="393"/>
      <c r="D85" s="16"/>
      <c r="E85" s="76"/>
    </row>
    <row r="86" spans="1:5" ht="12.75" x14ac:dyDescent="0.2">
      <c r="A86" s="253"/>
      <c r="B86" s="254"/>
      <c r="C86" s="255"/>
      <c r="D86" s="189"/>
      <c r="E86" s="36"/>
    </row>
    <row r="87" spans="1:5" ht="12.75" x14ac:dyDescent="0.2">
      <c r="A87" s="129"/>
      <c r="B87" s="147" t="str">
        <f>IF(Data!W11=2,"Zaměstnavatel - podnikající fyzická osoba nebo právnická osoba","Zaměstnavatel - podnikající fyzická osoba nebo právnická osoba*")</f>
        <v>Zaměstnavatel - podnikající fyzická osoba nebo právnická osoba</v>
      </c>
      <c r="C87" s="130"/>
      <c r="D87" s="189"/>
      <c r="E87" s="36"/>
    </row>
    <row r="88" spans="1:5" ht="12.75" x14ac:dyDescent="0.2">
      <c r="A88" s="126" t="str">
        <f>IF(Data!W2=0,"Druh činnosti 30)*  �",IF(Data!W11=2,"Druh činnosti 30)","Druh činnosti 30)*"))</f>
        <v>Druh činnosti 30)</v>
      </c>
      <c r="B88" s="96" t="s">
        <v>27</v>
      </c>
      <c r="C88" s="24"/>
      <c r="D88" s="159"/>
      <c r="E88" s="36"/>
    </row>
    <row r="89" spans="1:5" ht="12.75" x14ac:dyDescent="0.2">
      <c r="A89" s="77" t="s">
        <v>4</v>
      </c>
      <c r="B89" s="227"/>
      <c r="C89" s="24"/>
      <c r="D89" s="24"/>
      <c r="E89" s="36"/>
    </row>
    <row r="90" spans="1:5" ht="12.75" x14ac:dyDescent="0.2">
      <c r="A90" s="78" t="str">
        <f>IF(Data!W11=2,"Jméno/název 31)","Jméno/název 31)*")</f>
        <v>Jméno/název 31)</v>
      </c>
      <c r="B90" s="229"/>
      <c r="C90" s="63"/>
      <c r="D90" s="24"/>
      <c r="E90" s="30"/>
    </row>
    <row r="91" spans="1:5" ht="12.75" x14ac:dyDescent="0.2">
      <c r="A91" s="108" t="str">
        <f>IF(Data!W11=2,"IČO 32)","IČO 32)*")</f>
        <v>IČO 32)</v>
      </c>
      <c r="B91" s="211"/>
      <c r="C91" s="65"/>
      <c r="D91" s="63"/>
      <c r="E91" s="30"/>
    </row>
    <row r="92" spans="1:5" ht="12.75" x14ac:dyDescent="0.2">
      <c r="A92" s="371" t="str">
        <f>IF(Data!W11=2,"Místo výkonu podnikaní/sídlo právnické osoby 33)","Místo výkonu podnikaní/sídlo právnické osoby 33)*")</f>
        <v>Místo výkonu podnikaní/sídlo právnické osoby 33)</v>
      </c>
      <c r="B92" s="371"/>
      <c r="C92" s="66"/>
      <c r="D92" s="65"/>
      <c r="E92" s="30"/>
    </row>
    <row r="93" spans="1:5" s="70" customFormat="1" ht="12.75" x14ac:dyDescent="0.2">
      <c r="A93" s="101" t="str">
        <f>IF(Data!W11=2,"Obec, PSČ, stát","Obec*, PSČ*, stát*")</f>
        <v>Obec, PSČ, stát</v>
      </c>
      <c r="B93" s="227"/>
      <c r="C93" s="16"/>
      <c r="D93" s="66"/>
      <c r="E93" s="58"/>
    </row>
    <row r="94" spans="1:5" s="70" customFormat="1" ht="12.75" x14ac:dyDescent="0.2">
      <c r="A94" s="214" t="str">
        <f>IF(Data!W11=2,"Ulice, č.p./č.o.","Ulice*, č.p./č.o.*")</f>
        <v>Ulice, č.p./č.o.</v>
      </c>
      <c r="B94" s="230"/>
      <c r="C94" s="16"/>
      <c r="D94" s="16"/>
      <c r="E94" s="156"/>
    </row>
    <row r="95" spans="1:5" s="70" customFormat="1" ht="12.75" x14ac:dyDescent="0.2">
      <c r="A95" s="126" t="s">
        <v>152</v>
      </c>
      <c r="B95" s="235"/>
      <c r="C95" s="16"/>
      <c r="D95" s="16"/>
      <c r="E95" s="156"/>
    </row>
    <row r="96" spans="1:5" ht="12.75" x14ac:dyDescent="0.2">
      <c r="A96" s="164"/>
      <c r="B96" s="147" t="str">
        <f>IF(Data!W11=2,"Zaměstnavatel - nepodnikající fyzická osoba","Zaměstnavatel - nepodnikající fyzická osoba*")</f>
        <v>Zaměstnavatel - nepodnikající fyzická osoba</v>
      </c>
      <c r="C96" s="130"/>
      <c r="D96" s="16"/>
      <c r="E96" s="24"/>
    </row>
    <row r="97" spans="1:5" ht="12.75" x14ac:dyDescent="0.2">
      <c r="A97" s="126" t="str">
        <f>IF(Data!W2=0,"Druh činnosti 30)*  �",IF(Data!W11=2,"Druh činnosti 30)","Druh činnosti 30)*"))</f>
        <v>Druh činnosti 30)</v>
      </c>
      <c r="B97" s="96" t="s">
        <v>27</v>
      </c>
      <c r="C97" s="24"/>
      <c r="D97" s="159"/>
      <c r="E97" s="56"/>
    </row>
    <row r="98" spans="1:5" ht="12.75" x14ac:dyDescent="0.2">
      <c r="A98" s="77" t="s">
        <v>4</v>
      </c>
      <c r="B98" s="227"/>
      <c r="C98" s="24"/>
      <c r="D98" s="24"/>
      <c r="E98" s="51"/>
    </row>
    <row r="99" spans="1:5" ht="12.75" x14ac:dyDescent="0.2">
      <c r="A99" s="163" t="str">
        <f>IF(Data!W11=2,"Jméno, příjmení 35)","Jméno*, příjmení 35)*")</f>
        <v>Jméno, příjmení 35)</v>
      </c>
      <c r="B99" s="228"/>
      <c r="C99" s="66"/>
      <c r="D99" s="24"/>
      <c r="E99" s="114"/>
    </row>
    <row r="100" spans="1:5" ht="12.75" x14ac:dyDescent="0.2">
      <c r="A100" s="111" t="s">
        <v>152</v>
      </c>
      <c r="B100" s="227"/>
      <c r="C100" s="16"/>
      <c r="D100" s="63"/>
      <c r="E100" s="36"/>
    </row>
    <row r="101" spans="1:5" ht="12.75" x14ac:dyDescent="0.2">
      <c r="A101" s="377" t="s">
        <v>65</v>
      </c>
      <c r="B101" s="377"/>
      <c r="C101" s="224"/>
      <c r="D101" s="65"/>
    </row>
    <row r="102" spans="1:5" ht="12.75" x14ac:dyDescent="0.2">
      <c r="A102" s="372" t="str">
        <f>IF(Data!W12=0,"Při nedostatku místa vytiskněte a vyplňte List č. 05, jenž naleznete zde →       List č. 05",IF(Data!W12=1,"Vyplňte a následně vytiskněte List č. 05, který naleznete v další záložce tohoto souboru.",""))</f>
        <v/>
      </c>
      <c r="B102" s="372"/>
      <c r="C102" s="70"/>
      <c r="D102" s="66"/>
      <c r="E102" s="30"/>
    </row>
    <row r="103" spans="1:5" ht="8.4499999999999993" customHeight="1" x14ac:dyDescent="0.2">
      <c r="A103" s="359"/>
      <c r="B103" s="359"/>
      <c r="C103" s="70"/>
      <c r="D103" s="66"/>
      <c r="E103" s="30"/>
    </row>
    <row r="104" spans="1:5" ht="12.75" x14ac:dyDescent="0.2">
      <c r="A104" s="373" t="s">
        <v>55</v>
      </c>
      <c r="B104" s="373"/>
      <c r="C104" s="355"/>
      <c r="D104" s="63"/>
      <c r="E104" s="30"/>
    </row>
    <row r="105" spans="1:5" s="9" customFormat="1" ht="13.5" customHeight="1" x14ac:dyDescent="0.2">
      <c r="A105" s="378" t="s">
        <v>141</v>
      </c>
      <c r="B105" s="378"/>
      <c r="C105" s="378"/>
      <c r="D105" s="16"/>
      <c r="E105" s="30"/>
    </row>
    <row r="106" spans="1:5" ht="12.75" x14ac:dyDescent="0.2">
      <c r="A106" s="379" t="s">
        <v>153</v>
      </c>
      <c r="B106" s="380"/>
      <c r="C106" s="381"/>
      <c r="D106" s="159"/>
    </row>
    <row r="107" spans="1:5" ht="12" x14ac:dyDescent="0.2">
      <c r="A107" s="382"/>
      <c r="B107" s="383"/>
      <c r="C107" s="384"/>
      <c r="D107" s="24"/>
    </row>
    <row r="108" spans="1:5" ht="12.75" x14ac:dyDescent="0.2">
      <c r="A108" s="376" t="s">
        <v>273</v>
      </c>
      <c r="B108" s="376"/>
      <c r="C108" s="81"/>
      <c r="D108" s="63"/>
      <c r="E108" s="51"/>
    </row>
    <row r="109" spans="1:5" ht="13.5" thickBot="1" x14ac:dyDescent="0.25">
      <c r="A109" s="386" t="s">
        <v>224</v>
      </c>
      <c r="B109" s="386"/>
      <c r="C109" s="386"/>
      <c r="D109" s="65"/>
      <c r="E109" s="76"/>
    </row>
    <row r="110" spans="1:5" ht="12.75" x14ac:dyDescent="0.2">
      <c r="A110" s="107" t="str">
        <f>IF(OR(Data!W2=0,Data!W13=1),"Katastrální území 37)*","Katastrální území 37)")</f>
        <v>Katastrální území 37)</v>
      </c>
      <c r="B110" s="229"/>
      <c r="C110" s="16" t="s">
        <v>90</v>
      </c>
      <c r="D110" s="65"/>
      <c r="E110" s="36"/>
    </row>
    <row r="111" spans="1:5" ht="12.75" x14ac:dyDescent="0.2">
      <c r="A111" s="106" t="str">
        <f>IF(OR(Data!W2=0,Data!W13=1),"Číslo LV 37)*","Číslo LV 37)")</f>
        <v>Číslo LV 37)</v>
      </c>
      <c r="B111" s="211"/>
      <c r="C111" s="16"/>
      <c r="D111" s="66"/>
      <c r="E111" s="36"/>
    </row>
    <row r="112" spans="1:5" ht="13.5" thickBot="1" x14ac:dyDescent="0.25">
      <c r="A112" s="337" t="s">
        <v>243</v>
      </c>
      <c r="B112" s="338"/>
      <c r="C112" s="339"/>
      <c r="D112" s="63"/>
      <c r="E112" s="36"/>
    </row>
    <row r="113" spans="1:5" s="9" customFormat="1" ht="12.75" x14ac:dyDescent="0.2">
      <c r="A113" s="330" t="str">
        <f>IF(OR(Data!W2=0,Data!W13=1),"Katastrální území 37)*","Katastrální území 37)")</f>
        <v>Katastrální území 37)</v>
      </c>
      <c r="B113" s="331"/>
      <c r="C113" s="332" t="s">
        <v>90</v>
      </c>
      <c r="D113" s="16"/>
      <c r="E113" s="36"/>
    </row>
    <row r="114" spans="1:5" ht="12.75" x14ac:dyDescent="0.2">
      <c r="A114" s="106" t="str">
        <f>IF(OR(Data!W2=0,Data!W13=1),"Číslo LV 37)*","Číslo LV 37)")</f>
        <v>Číslo LV 37)</v>
      </c>
      <c r="B114" s="211"/>
      <c r="C114" s="16"/>
      <c r="D114" s="159"/>
    </row>
    <row r="115" spans="1:5" ht="13.5" thickBot="1" x14ac:dyDescent="0.25">
      <c r="A115" s="126" t="s">
        <v>243</v>
      </c>
      <c r="B115" s="211"/>
      <c r="C115" s="16"/>
      <c r="D115" s="24"/>
    </row>
    <row r="116" spans="1:5" ht="12.75" x14ac:dyDescent="0.2">
      <c r="A116" s="330" t="str">
        <f>IF(OR(Data!W2=0,Data!W13=1),"Katastrální území 37)*","Katastrální území 37)")</f>
        <v>Katastrální území 37)</v>
      </c>
      <c r="B116" s="211"/>
      <c r="C116" s="332" t="s">
        <v>90</v>
      </c>
      <c r="D116" s="66"/>
      <c r="E116" s="49"/>
    </row>
    <row r="117" spans="1:5" ht="12.75" x14ac:dyDescent="0.2">
      <c r="A117" s="106" t="str">
        <f>IF(OR(Data!W2=0,Data!W13=1),"Číslo LV 37)*","Číslo LV 37)")</f>
        <v>Číslo LV 37)</v>
      </c>
      <c r="B117" s="211"/>
      <c r="C117" s="16"/>
      <c r="D117" s="16"/>
    </row>
    <row r="118" spans="1:5" ht="13.5" thickBot="1" x14ac:dyDescent="0.25">
      <c r="A118" s="126" t="s">
        <v>243</v>
      </c>
      <c r="B118" s="235"/>
      <c r="C118" s="16"/>
      <c r="D118" s="156"/>
      <c r="E118" s="82"/>
    </row>
    <row r="119" spans="1:5" ht="12.75" x14ac:dyDescent="0.2">
      <c r="A119" s="333" t="str">
        <f>IF(OR(Data!W2=0,Data!W13=1),"Katastrální území 37)*","Katastrální území 37)")</f>
        <v>Katastrální území 37)</v>
      </c>
      <c r="B119" s="331"/>
      <c r="C119" s="332"/>
      <c r="D119" s="88"/>
      <c r="E119" s="1"/>
    </row>
    <row r="120" spans="1:5" ht="12.75" x14ac:dyDescent="0.2">
      <c r="A120" s="126" t="str">
        <f>IF(OR(Data!W2=0,Data!W13=1),"Číslo LV 37)*","Číslo LV 37)")</f>
        <v>Číslo LV 37)</v>
      </c>
      <c r="B120" s="211"/>
      <c r="C120" s="16"/>
      <c r="D120" s="88"/>
      <c r="E120" s="82"/>
    </row>
    <row r="121" spans="1:5" ht="12.75" x14ac:dyDescent="0.2">
      <c r="A121" s="126" t="s">
        <v>243</v>
      </c>
      <c r="B121" s="211"/>
      <c r="C121" s="16"/>
      <c r="D121" s="88"/>
    </row>
    <row r="122" spans="1:5" ht="14.1" customHeight="1" thickBot="1" x14ac:dyDescent="0.25">
      <c r="A122" s="386" t="s">
        <v>244</v>
      </c>
      <c r="B122" s="386"/>
      <c r="C122" s="386"/>
      <c r="D122" s="88"/>
      <c r="E122" s="46"/>
    </row>
    <row r="123" spans="1:5" ht="12.75" x14ac:dyDescent="0.2">
      <c r="A123" s="105" t="str">
        <f>IF(Data!W2=0,"Druh nemovité věci 40)*�",IF(Data!W13=2,"Druh nemovité věci 40)","Druh nemovité věci 40)*"))</f>
        <v>Druh nemovité věci 40)</v>
      </c>
      <c r="B123" s="229" t="s">
        <v>8</v>
      </c>
      <c r="C123" s="16"/>
      <c r="D123" s="88"/>
      <c r="E123" s="1"/>
    </row>
    <row r="124" spans="1:5" ht="12.75" x14ac:dyDescent="0.2">
      <c r="A124" s="105" t="str">
        <f>IF(Data!W2=0,"Specifikace druhu 41)*�",IF(OR(Data!W13=2,B123="právo stavby",B123="jiné"),"Specifikace druhu 41)","Specifikace druhu 41)*"))</f>
        <v>Specifikace druhu 41)</v>
      </c>
      <c r="B124" s="211" t="s">
        <v>184</v>
      </c>
      <c r="C124" s="16"/>
      <c r="D124" s="88"/>
      <c r="E124" s="1"/>
    </row>
    <row r="125" spans="1:5" ht="13.5" customHeight="1" x14ac:dyDescent="0.2">
      <c r="A125" s="318" t="s">
        <v>223</v>
      </c>
      <c r="B125" s="317"/>
      <c r="C125" s="16"/>
      <c r="D125" s="88"/>
      <c r="E125" s="44"/>
    </row>
    <row r="126" spans="1:5" ht="12.75" x14ac:dyDescent="0.2">
      <c r="A126" s="318" t="str">
        <f>IF(Data!W2=0,"Vlastnictví 42)                 �","Vlastnictví 42)")</f>
        <v>Vlastnictví 42)</v>
      </c>
      <c r="B126" s="211" t="s">
        <v>19</v>
      </c>
      <c r="C126" s="16"/>
      <c r="D126" s="88"/>
      <c r="E126" s="44"/>
    </row>
    <row r="127" spans="1:5" ht="12.75" x14ac:dyDescent="0.2">
      <c r="A127" s="318" t="s">
        <v>225</v>
      </c>
      <c r="B127" s="211"/>
      <c r="C127" s="16"/>
      <c r="D127" s="88"/>
      <c r="E127" s="84"/>
    </row>
    <row r="128" spans="1:5" ht="12.75" x14ac:dyDescent="0.2">
      <c r="A128" s="318" t="s">
        <v>277</v>
      </c>
      <c r="B128" s="211"/>
      <c r="C128" s="16"/>
      <c r="D128" s="88"/>
      <c r="E128" s="30"/>
    </row>
    <row r="129" spans="1:5" ht="12.75" x14ac:dyDescent="0.2">
      <c r="A129" s="318" t="s">
        <v>246</v>
      </c>
      <c r="B129" s="211"/>
      <c r="C129" s="16"/>
      <c r="D129" s="88"/>
      <c r="E129" s="30"/>
    </row>
    <row r="130" spans="1:5" ht="12.75" x14ac:dyDescent="0.2">
      <c r="A130" s="318" t="s">
        <v>245</v>
      </c>
      <c r="B130" s="211"/>
      <c r="C130" s="16"/>
      <c r="D130" s="88"/>
      <c r="E130" s="51"/>
    </row>
    <row r="131" spans="1:5" ht="12.75" x14ac:dyDescent="0.2">
      <c r="A131" s="318" t="s">
        <v>276</v>
      </c>
      <c r="B131" s="211"/>
      <c r="C131" s="16"/>
      <c r="D131" s="88"/>
      <c r="E131" s="51"/>
    </row>
    <row r="132" spans="1:5" ht="12.75" x14ac:dyDescent="0.2">
      <c r="A132" s="318" t="s">
        <v>226</v>
      </c>
      <c r="B132" s="211"/>
      <c r="C132" s="16"/>
      <c r="D132" s="171"/>
      <c r="E132" s="51"/>
    </row>
    <row r="133" spans="1:5" ht="12.75" x14ac:dyDescent="0.2">
      <c r="A133" s="318" t="s">
        <v>243</v>
      </c>
      <c r="B133" s="211"/>
      <c r="C133" s="16"/>
      <c r="D133" s="171"/>
      <c r="E133" s="24"/>
    </row>
    <row r="134" spans="1:5" ht="14.1" customHeight="1" x14ac:dyDescent="0.2">
      <c r="A134" s="387" t="s">
        <v>66</v>
      </c>
      <c r="B134" s="387"/>
      <c r="C134" s="250"/>
      <c r="D134" s="188"/>
      <c r="E134" s="51"/>
    </row>
    <row r="135" spans="1:5" ht="14.1" customHeight="1" x14ac:dyDescent="0.2">
      <c r="A135" s="385" t="str">
        <f>IF(Data!W14=0,"Při nedostatku místa vytiskněte a vyplňte List č. 06, jenž naleznete zde →       List č. 06",IF(Data!W14=1,"Vyplňte a následně vytiskněte List č. 06, který naleznete v další záložce tohoto souboru.",""))</f>
        <v/>
      </c>
      <c r="B135" s="385"/>
      <c r="C135" s="11"/>
      <c r="D135" s="188"/>
    </row>
    <row r="136" spans="1:5" ht="14.1" customHeight="1" x14ac:dyDescent="0.2">
      <c r="A136" s="379" t="s">
        <v>247</v>
      </c>
      <c r="B136" s="380"/>
      <c r="C136" s="381"/>
      <c r="D136" s="158"/>
    </row>
    <row r="137" spans="1:5" ht="14.1" customHeight="1" x14ac:dyDescent="0.2">
      <c r="A137" s="382"/>
      <c r="B137" s="383"/>
      <c r="C137" s="384"/>
      <c r="D137" s="158"/>
    </row>
    <row r="138" spans="1:5" ht="12.75" x14ac:dyDescent="0.2">
      <c r="A138" s="105" t="str">
        <f>IF(Data!W2=0,"Druh 44)*         �",IF(Data!W15=2,"Druh 44)","Druh 44)*"))</f>
        <v>Druh 44)</v>
      </c>
      <c r="B138" s="97" t="s">
        <v>26</v>
      </c>
      <c r="C138" s="21"/>
      <c r="D138" s="158"/>
    </row>
    <row r="139" spans="1:5" ht="12.75" x14ac:dyDescent="0.2">
      <c r="A139" s="105" t="str">
        <f>IF(Data!W15=2,"Emitent 45)","Emitent 45)*")</f>
        <v>Emitent 45)</v>
      </c>
      <c r="B139" s="211"/>
      <c r="C139" s="85"/>
      <c r="D139" s="81"/>
      <c r="E139" s="29"/>
    </row>
    <row r="140" spans="1:5" ht="12.75" x14ac:dyDescent="0.2">
      <c r="A140" s="118" t="s">
        <v>5</v>
      </c>
      <c r="B140" s="365"/>
      <c r="C140" s="65"/>
      <c r="D140" s="122"/>
      <c r="E140" s="82"/>
    </row>
    <row r="141" spans="1:5" ht="12.75" x14ac:dyDescent="0.2">
      <c r="A141" s="126" t="str">
        <f>IF(Data!W2=0,"Vlastnictví 46)  �","Vlastnictví 46)")</f>
        <v>Vlastnictví 46)</v>
      </c>
      <c r="B141" s="95" t="s">
        <v>19</v>
      </c>
      <c r="C141" s="63"/>
      <c r="D141" s="77"/>
      <c r="E141" s="82"/>
    </row>
    <row r="142" spans="1:5" ht="12.75" x14ac:dyDescent="0.2">
      <c r="A142" s="118" t="s">
        <v>248</v>
      </c>
      <c r="B142" s="211"/>
      <c r="C142" s="16"/>
      <c r="D142" s="122"/>
      <c r="E142" s="82"/>
    </row>
    <row r="143" spans="1:5" ht="14.1" customHeight="1" x14ac:dyDescent="0.2">
      <c r="A143" s="377" t="s">
        <v>104</v>
      </c>
      <c r="B143" s="377"/>
      <c r="C143" s="223"/>
      <c r="D143" s="16"/>
      <c r="E143" s="44"/>
    </row>
    <row r="144" spans="1:5" ht="14.1" customHeight="1" x14ac:dyDescent="0.2">
      <c r="A144" s="385" t="str">
        <f>IF(Data!W16=0,"Při nedostatku místa vytiskněte a vyplňte List č. 07, jenž naleznete zde →       List č. 07",IF(Data!W16=1,"Vyplňte a následně vytiskněte List č. 07, který naleznete v další záložce tohoto souboru.",""))</f>
        <v/>
      </c>
      <c r="B144" s="385"/>
      <c r="C144" s="86"/>
      <c r="D144" s="223"/>
      <c r="E144" s="84"/>
    </row>
    <row r="145" spans="1:5" ht="14.1" customHeight="1" x14ac:dyDescent="0.2">
      <c r="A145" s="388" t="s">
        <v>249</v>
      </c>
      <c r="B145" s="389"/>
      <c r="C145" s="390"/>
      <c r="D145" s="190"/>
      <c r="E145" s="84"/>
    </row>
    <row r="146" spans="1:5" ht="14.1" customHeight="1" x14ac:dyDescent="0.2">
      <c r="A146" s="394"/>
      <c r="B146" s="395"/>
      <c r="C146" s="396"/>
      <c r="D146" s="188"/>
      <c r="E146" s="84"/>
    </row>
    <row r="147" spans="1:5" ht="25.5" x14ac:dyDescent="0.2">
      <c r="A147" s="105" t="str">
        <f>IF(Data!W17=2,"Obchodní firma/název obchodní korporace 49)","Obchodní firma/název obchodní korporace 49)*")</f>
        <v>Obchodní firma/název obchodní korporace 49)</v>
      </c>
      <c r="B147" s="229"/>
      <c r="C147" s="16"/>
      <c r="D147" s="188"/>
      <c r="E147" s="45"/>
    </row>
    <row r="148" spans="1:5" ht="12.75" x14ac:dyDescent="0.2">
      <c r="A148" s="105" t="str">
        <f>IF(Data!W17=2,"IČO 50)","IČO 50)*")</f>
        <v>IČO 50)</v>
      </c>
      <c r="B148" s="211"/>
      <c r="C148" s="87"/>
      <c r="D148" s="24"/>
      <c r="E148" s="30"/>
    </row>
    <row r="149" spans="1:5" ht="12.75" x14ac:dyDescent="0.2">
      <c r="A149" s="106" t="str">
        <f>IF(Data!W17=2,"Velikost podílu v %","Velikost podílu v %*")</f>
        <v>Velikost podílu v %</v>
      </c>
      <c r="B149" s="365"/>
      <c r="C149" s="69"/>
      <c r="D149" s="63"/>
      <c r="E149" s="45"/>
    </row>
    <row r="150" spans="1:5" ht="12.75" x14ac:dyDescent="0.2">
      <c r="A150" s="106" t="str">
        <f>IF(Data!W2=0,"Vlastnictví 51)     �","Vlastnictví 51)")</f>
        <v>Vlastnictví 51)</v>
      </c>
      <c r="B150" s="95" t="s">
        <v>19</v>
      </c>
      <c r="C150" s="16"/>
      <c r="D150" s="65"/>
      <c r="E150" s="51"/>
    </row>
    <row r="151" spans="1:5" ht="14.1" customHeight="1" x14ac:dyDescent="0.2">
      <c r="A151" s="453" t="str">
        <f>IF(Data!W17=2,"Sídlo obchodní korporace 52)","Sídlo obchodní korporace 52)*")</f>
        <v>Sídlo obchodní korporace 52)</v>
      </c>
      <c r="B151" s="453"/>
      <c r="C151" s="88"/>
      <c r="D151" s="63"/>
      <c r="E151" s="58"/>
    </row>
    <row r="152" spans="1:5" ht="12.75" x14ac:dyDescent="0.2">
      <c r="A152" s="102" t="str">
        <f>IF(Data!W17=2,"Obec, PSČ, stát","Obec*, PSČ*, stát*")</f>
        <v>Obec, PSČ, stát</v>
      </c>
      <c r="B152" s="227"/>
      <c r="C152" s="54"/>
      <c r="D152" s="16"/>
      <c r="E152" s="24"/>
    </row>
    <row r="153" spans="1:5" ht="12.75" x14ac:dyDescent="0.2">
      <c r="A153" s="118" t="str">
        <f>IF(Data!W17=2,"Ulice, č.p./č.o.","Ulice*, č.p./č.o.*")</f>
        <v>Ulice, č.p./č.o.</v>
      </c>
      <c r="B153" s="211"/>
      <c r="C153" s="16"/>
      <c r="D153" s="16"/>
      <c r="E153" s="51"/>
    </row>
    <row r="154" spans="1:5" ht="12.75" x14ac:dyDescent="0.2">
      <c r="A154" s="105" t="s">
        <v>250</v>
      </c>
      <c r="B154" s="211"/>
      <c r="C154" s="16"/>
      <c r="D154" s="223"/>
      <c r="E154" s="24"/>
    </row>
    <row r="155" spans="1:5" ht="13.5" customHeight="1" x14ac:dyDescent="0.2">
      <c r="A155" s="374" t="s">
        <v>67</v>
      </c>
      <c r="B155" s="374"/>
      <c r="C155" s="224"/>
      <c r="D155" s="86"/>
      <c r="E155" s="24"/>
    </row>
    <row r="156" spans="1:5" ht="14.1" customHeight="1" x14ac:dyDescent="0.2">
      <c r="A156" s="375" t="str">
        <f>IF(Data!W18=0,"Při nedostatku místa vytiskněte a vyplňte List č. 08, jenž naleznete zde →       List č. 08",IF(Data!W18=1,"Vyplňte a následně vytiskněte List č. 08, který naleznete v další záložce tohoto souboru.",""))</f>
        <v/>
      </c>
      <c r="B156" s="375"/>
      <c r="C156" s="53"/>
      <c r="D156" s="165"/>
      <c r="E156" s="29"/>
    </row>
    <row r="157" spans="1:5" ht="14.1" customHeight="1" x14ac:dyDescent="0.2">
      <c r="A157" s="455" t="s">
        <v>271</v>
      </c>
      <c r="B157" s="456"/>
      <c r="C157" s="457"/>
      <c r="D157" s="165"/>
      <c r="E157" s="29"/>
    </row>
    <row r="158" spans="1:5" ht="14.1" customHeight="1" x14ac:dyDescent="0.2">
      <c r="A158" s="458"/>
      <c r="B158" s="459"/>
      <c r="C158" s="460"/>
      <c r="D158" s="16"/>
    </row>
    <row r="159" spans="1:5" ht="12.75" x14ac:dyDescent="0.2">
      <c r="A159" s="103" t="str">
        <f>IF(Data!W19=2,"Druh movité věci 55)","Druh movité věci 55)*")</f>
        <v>Druh movité věci 55)</v>
      </c>
      <c r="B159" s="228"/>
      <c r="C159" s="14"/>
      <c r="D159" s="87"/>
    </row>
    <row r="160" spans="1:5" ht="12.75" x14ac:dyDescent="0.2">
      <c r="A160" s="103" t="str">
        <f>IF(Data!W19=2,"Cena obvyklá v Kč 56)","Cena obvyklá v Kč 56)*")</f>
        <v>Cena obvyklá v Kč 56)</v>
      </c>
      <c r="B160" s="205"/>
      <c r="C160" s="41"/>
      <c r="D160" s="122"/>
    </row>
    <row r="161" spans="1:4" ht="12.75" x14ac:dyDescent="0.2">
      <c r="A161" s="103" t="str">
        <f>IF(Data!W2=0,"Způsob nabytí 57)*  �",IF(Data!W19=2,"Způsob nabytí 57)","Způsob nabytí 57)*"))</f>
        <v>Způsob nabytí 57)</v>
      </c>
      <c r="B161" s="93" t="s">
        <v>9</v>
      </c>
      <c r="C161" s="89"/>
      <c r="D161" s="16"/>
    </row>
    <row r="162" spans="1:4" ht="12.75" x14ac:dyDescent="0.2">
      <c r="A162" s="104" t="str">
        <f>IF(Data!W2=0,"Vlastnictví 58)          �","Vlastnictví 58)")</f>
        <v>Vlastnictví 58)</v>
      </c>
      <c r="B162" s="93" t="s">
        <v>19</v>
      </c>
      <c r="C162" s="14"/>
      <c r="D162" s="88"/>
    </row>
    <row r="163" spans="1:4" ht="13.5" thickBot="1" x14ac:dyDescent="0.25">
      <c r="A163" s="170" t="s">
        <v>251</v>
      </c>
      <c r="B163" s="251"/>
      <c r="C163" s="146"/>
      <c r="D163" s="88"/>
    </row>
    <row r="164" spans="1:4" ht="13.5" thickTop="1" x14ac:dyDescent="0.2">
      <c r="A164" s="103" t="str">
        <f>IF(Data!W19=2,"Druh movité věci 55)","Druh movité věci 55)*")</f>
        <v>Druh movité věci 55)</v>
      </c>
      <c r="B164" s="228"/>
      <c r="C164" s="14"/>
      <c r="D164" s="16"/>
    </row>
    <row r="165" spans="1:4" ht="12.75" x14ac:dyDescent="0.2">
      <c r="A165" s="103" t="str">
        <f>IF(Data!W19=2,"Cena obvyklá v Kč 56)","Cena obvyklá v Kč 56)*")</f>
        <v>Cena obvyklá v Kč 56)</v>
      </c>
      <c r="B165" s="205"/>
      <c r="C165" s="41"/>
      <c r="D165" s="16"/>
    </row>
    <row r="166" spans="1:4" ht="12.75" x14ac:dyDescent="0.2">
      <c r="A166" s="103" t="str">
        <f>IF(Data!W2=0,"Způsob nabytí 57)*  �",IF(Data!W19=2,"Způsob nabytí 57)","Způsob nabytí 57)*"))</f>
        <v>Způsob nabytí 57)</v>
      </c>
      <c r="B166" s="93" t="s">
        <v>9</v>
      </c>
      <c r="C166" s="89"/>
      <c r="D166" s="224"/>
    </row>
    <row r="167" spans="1:4" ht="12.75" x14ac:dyDescent="0.2">
      <c r="A167" s="104" t="str">
        <f>IF(Data!W2=0,"Vlastnictví 58)          �","Vlastnictví 58)")</f>
        <v>Vlastnictví 58)</v>
      </c>
      <c r="B167" s="93" t="s">
        <v>19</v>
      </c>
      <c r="C167" s="14"/>
      <c r="D167" s="121"/>
    </row>
    <row r="168" spans="1:4" ht="12.75" x14ac:dyDescent="0.2">
      <c r="A168" s="103" t="s">
        <v>251</v>
      </c>
      <c r="B168" s="227"/>
      <c r="C168" s="14"/>
      <c r="D168" s="189"/>
    </row>
    <row r="169" spans="1:4" ht="14.1" customHeight="1" x14ac:dyDescent="0.2">
      <c r="A169" s="448" t="s">
        <v>68</v>
      </c>
      <c r="B169" s="448"/>
      <c r="C169" s="223"/>
      <c r="D169" s="189"/>
    </row>
    <row r="170" spans="1:4" ht="14.1" customHeight="1" x14ac:dyDescent="0.2">
      <c r="A170" s="450" t="str">
        <f>IF(Data!W20=0,"Při nedostatku místa vytiskněte a vyplňte List č. 09, jenž naleznete zde →       List č. 09",IF(Data!W20=1,"Vyplňte a následně vytiskněte List č. 09, který naleznete v další záložce tohoto souboru.",""))</f>
        <v/>
      </c>
      <c r="B170" s="450"/>
      <c r="C170" s="54"/>
      <c r="D170" s="189"/>
    </row>
    <row r="171" spans="1:4" ht="14.1" customHeight="1" x14ac:dyDescent="0.2">
      <c r="A171" s="369"/>
      <c r="B171" s="369"/>
      <c r="C171" s="54"/>
      <c r="D171" s="189"/>
    </row>
    <row r="172" spans="1:4" ht="12.75" x14ac:dyDescent="0.2">
      <c r="A172" s="373" t="s">
        <v>56</v>
      </c>
      <c r="B172" s="373"/>
      <c r="C172" s="356"/>
      <c r="D172" s="16"/>
    </row>
    <row r="173" spans="1:4" ht="12.75" customHeight="1" x14ac:dyDescent="0.2">
      <c r="A173" s="432" t="s">
        <v>272</v>
      </c>
      <c r="B173" s="432"/>
      <c r="C173" s="32"/>
      <c r="D173" s="66"/>
    </row>
    <row r="174" spans="1:4" ht="12.75" customHeight="1" x14ac:dyDescent="0.2">
      <c r="A174" s="388" t="s">
        <v>252</v>
      </c>
      <c r="B174" s="389"/>
      <c r="C174" s="233"/>
      <c r="D174" s="66"/>
    </row>
    <row r="175" spans="1:4" ht="12.75" x14ac:dyDescent="0.2">
      <c r="A175" s="391"/>
      <c r="B175" s="392"/>
      <c r="C175" s="234"/>
      <c r="D175" s="191"/>
    </row>
    <row r="176" spans="1:4" ht="12.75" x14ac:dyDescent="0.2">
      <c r="A176" s="253"/>
      <c r="B176" s="254"/>
      <c r="C176" s="234"/>
      <c r="D176" s="16"/>
    </row>
    <row r="177" spans="1:4" ht="12.75" customHeight="1" x14ac:dyDescent="0.2">
      <c r="A177" s="137"/>
      <c r="B177" s="148" t="str">
        <f>IF(Data!W23=2,"Věřitel - právnická osoba","Věřitel - právnická osoba*")</f>
        <v>Věřitel - právnická osoba</v>
      </c>
      <c r="C177" s="132"/>
      <c r="D177" s="16"/>
    </row>
    <row r="178" spans="1:4" ht="12.75" x14ac:dyDescent="0.2">
      <c r="A178" s="102" t="str">
        <f>IF(Data!W23=2,"Druh závazku 61)","Druh závazku 61)*")</f>
        <v>Druh závazku 61)</v>
      </c>
      <c r="B178" s="228"/>
      <c r="C178" s="38"/>
      <c r="D178" s="223"/>
    </row>
    <row r="179" spans="1:4" ht="12.75" x14ac:dyDescent="0.2">
      <c r="A179" s="103" t="str">
        <f>IF(Data!W23=2,"Výše závazku v Kč 62)","Výše závazku v Kč 62)*")</f>
        <v>Výše závazku v Kč 62)</v>
      </c>
      <c r="B179" s="205"/>
      <c r="C179" s="38"/>
      <c r="D179" s="88"/>
    </row>
    <row r="180" spans="1:4" ht="12.75" x14ac:dyDescent="0.2">
      <c r="A180" s="108" t="str">
        <f>IF(Data!W23=2,"Obchodní firma/název 63)","Obchodní firma/název 63)*")</f>
        <v>Obchodní firma/název 63)</v>
      </c>
      <c r="B180" s="227"/>
      <c r="C180" s="100"/>
      <c r="D180" s="88"/>
    </row>
    <row r="181" spans="1:4" ht="12.75" x14ac:dyDescent="0.2">
      <c r="A181" s="104" t="str">
        <f>IF(Data!W23=2,"IČO 64)","IČO 64)*")</f>
        <v>IČO 64)</v>
      </c>
      <c r="B181" s="227"/>
      <c r="C181" s="19"/>
      <c r="D181" s="88"/>
    </row>
    <row r="182" spans="1:4" ht="12.75" customHeight="1" x14ac:dyDescent="0.2">
      <c r="A182" s="452" t="str">
        <f>IF(Data!W23=2,"Sídlo právnické osoby 65)","Sídlo právnické osoby 65)*")</f>
        <v>Sídlo právnické osoby 65)</v>
      </c>
      <c r="B182" s="452"/>
      <c r="C182" s="90"/>
      <c r="D182" s="177"/>
    </row>
    <row r="183" spans="1:4" ht="12.75" x14ac:dyDescent="0.2">
      <c r="A183" s="101" t="str">
        <f>IF(Data!W23=2,"Obec, PSČ, stát","Obec*, PSČ*, stát*")</f>
        <v>Obec, PSČ, stát</v>
      </c>
      <c r="B183" s="227"/>
      <c r="C183" s="98"/>
      <c r="D183" s="177"/>
    </row>
    <row r="184" spans="1:4" ht="12.75" x14ac:dyDescent="0.2">
      <c r="A184" s="101" t="str">
        <f>IF(Data!W23=2,"Ulice, č.p./č.o.","Ulice*, č.p./č.o.*")</f>
        <v>Ulice, č.p./č.o.</v>
      </c>
      <c r="B184" s="227"/>
      <c r="C184" s="98"/>
      <c r="D184" s="165"/>
    </row>
    <row r="185" spans="1:4" ht="12.75" x14ac:dyDescent="0.2">
      <c r="A185" s="90" t="s">
        <v>253</v>
      </c>
      <c r="B185" s="227"/>
      <c r="C185" s="14"/>
      <c r="D185" s="165"/>
    </row>
    <row r="186" spans="1:4" ht="12.75" customHeight="1" x14ac:dyDescent="0.2">
      <c r="A186" s="137"/>
      <c r="B186" s="148" t="str">
        <f>IF(Data!W23=2,"Věřitel - fyzická osoba","Věřitel - fyzická osoba*")</f>
        <v>Věřitel - fyzická osoba</v>
      </c>
      <c r="C186" s="132"/>
      <c r="D186" s="192"/>
    </row>
    <row r="187" spans="1:4" ht="12.75" x14ac:dyDescent="0.2">
      <c r="A187" s="102" t="str">
        <f>IF(Data!W23=2,"Druh závazku 61)","Druh závazku 61)*")</f>
        <v>Druh závazku 61)</v>
      </c>
      <c r="B187" s="228"/>
      <c r="C187" s="38"/>
      <c r="D187" s="192"/>
    </row>
    <row r="188" spans="1:4" ht="12.75" x14ac:dyDescent="0.2">
      <c r="A188" s="103" t="str">
        <f>IF(Data!W23=2,"Výše závazku v Kč 62)","Výše závazku v Kč 62)*")</f>
        <v>Výše závazku v Kč 62)</v>
      </c>
      <c r="B188" s="205"/>
      <c r="C188" s="38"/>
      <c r="D188" s="160"/>
    </row>
    <row r="189" spans="1:4" ht="12.75" x14ac:dyDescent="0.2">
      <c r="A189" s="101" t="str">
        <f>IF(Data!W23=2,"Jméno, příjmení","Jméno*, příjmení*")</f>
        <v>Jméno, příjmení</v>
      </c>
      <c r="B189" s="227"/>
      <c r="C189" s="98"/>
      <c r="D189" s="16"/>
    </row>
    <row r="190" spans="1:4" ht="12.75" x14ac:dyDescent="0.2">
      <c r="A190" s="90" t="s">
        <v>253</v>
      </c>
      <c r="B190" s="227"/>
      <c r="C190" s="14"/>
      <c r="D190" s="88"/>
    </row>
    <row r="191" spans="1:4" ht="12.75" customHeight="1" x14ac:dyDescent="0.2">
      <c r="A191" s="448" t="s">
        <v>69</v>
      </c>
      <c r="B191" s="448"/>
      <c r="C191" s="224"/>
      <c r="D191" s="16"/>
    </row>
    <row r="192" spans="1:4" ht="12.75" customHeight="1" x14ac:dyDescent="0.2">
      <c r="A192" s="374" t="str">
        <f>IF(Data!W24=0,"Při nedostatku místa vytiskněte a vyplňte List č. 10, jenž naleznete zde →       List č. 10",IF(Data!W24=1,"Vyplňte a následně vytiskněte List č. 10, který naleznete v další záložce tohoto souboru.",""))</f>
        <v/>
      </c>
      <c r="B192" s="374"/>
      <c r="C192" s="17"/>
      <c r="D192" s="16"/>
    </row>
    <row r="193" spans="1:5" ht="12.75" customHeight="1" x14ac:dyDescent="0.2">
      <c r="A193" s="133"/>
      <c r="B193" s="135"/>
      <c r="C193" s="127"/>
      <c r="D193" s="122"/>
    </row>
    <row r="194" spans="1:5" ht="12.75" x14ac:dyDescent="0.2">
      <c r="A194" s="447" t="s">
        <v>278</v>
      </c>
      <c r="B194" s="447"/>
      <c r="C194" s="447"/>
      <c r="D194" s="126"/>
    </row>
    <row r="195" spans="1:5" ht="13.5" customHeight="1" x14ac:dyDescent="0.2">
      <c r="A195" s="447"/>
      <c r="B195" s="447"/>
      <c r="C195" s="447"/>
      <c r="D195" s="16"/>
    </row>
    <row r="196" spans="1:5" ht="12.75" customHeight="1" x14ac:dyDescent="0.2">
      <c r="A196" s="334"/>
      <c r="B196" s="334"/>
      <c r="C196" s="334"/>
      <c r="D196" s="16"/>
    </row>
    <row r="197" spans="1:5" ht="12.75" customHeight="1" x14ac:dyDescent="0.2">
      <c r="A197" s="444" t="s">
        <v>254</v>
      </c>
      <c r="B197" s="445"/>
      <c r="C197" s="446"/>
      <c r="D197" s="16"/>
    </row>
    <row r="198" spans="1:5" ht="12.75" customHeight="1" x14ac:dyDescent="0.2">
      <c r="A198" s="454" t="s">
        <v>93</v>
      </c>
      <c r="B198" s="454"/>
      <c r="C198" s="329" t="s">
        <v>5</v>
      </c>
      <c r="D198" s="16"/>
    </row>
    <row r="199" spans="1:5" ht="12.75" customHeight="1" x14ac:dyDescent="0.2">
      <c r="A199" s="423" t="s">
        <v>94</v>
      </c>
      <c r="B199" s="424"/>
      <c r="C199" s="153"/>
      <c r="D199" s="160"/>
      <c r="E199" s="134"/>
    </row>
    <row r="200" spans="1:5" ht="12.75" customHeight="1" x14ac:dyDescent="0.2">
      <c r="A200" s="411" t="s">
        <v>95</v>
      </c>
      <c r="B200" s="412"/>
      <c r="C200" s="154"/>
      <c r="D200" s="16"/>
    </row>
    <row r="201" spans="1:5" ht="12.75" customHeight="1" x14ac:dyDescent="0.2">
      <c r="A201" s="409" t="s">
        <v>96</v>
      </c>
      <c r="B201" s="410"/>
      <c r="C201" s="154"/>
      <c r="D201" s="88"/>
    </row>
    <row r="202" spans="1:5" ht="12.75" customHeight="1" x14ac:dyDescent="0.2">
      <c r="A202" s="411" t="s">
        <v>97</v>
      </c>
      <c r="B202" s="412"/>
      <c r="C202" s="154"/>
      <c r="D202" s="16"/>
    </row>
    <row r="203" spans="1:5" ht="12.75" customHeight="1" x14ac:dyDescent="0.2">
      <c r="A203" s="421" t="s">
        <v>98</v>
      </c>
      <c r="B203" s="422"/>
      <c r="C203" s="413"/>
      <c r="D203" s="16"/>
    </row>
    <row r="204" spans="1:5" ht="12.75" customHeight="1" x14ac:dyDescent="0.2">
      <c r="A204" s="423"/>
      <c r="B204" s="424"/>
      <c r="C204" s="414"/>
      <c r="D204" s="122"/>
    </row>
    <row r="205" spans="1:5" s="43" customFormat="1" ht="12.75" customHeight="1" x14ac:dyDescent="0.2">
      <c r="A205" s="411" t="s">
        <v>99</v>
      </c>
      <c r="B205" s="412"/>
      <c r="C205" s="154"/>
      <c r="D205" s="126"/>
      <c r="E205" s="3"/>
    </row>
    <row r="206" spans="1:5" ht="12.75" customHeight="1" x14ac:dyDescent="0.2">
      <c r="A206" s="411" t="s">
        <v>100</v>
      </c>
      <c r="B206" s="412"/>
      <c r="C206" s="154"/>
      <c r="D206" s="16"/>
    </row>
    <row r="207" spans="1:5" ht="12.75" customHeight="1" x14ac:dyDescent="0.2">
      <c r="A207" s="409" t="s">
        <v>101</v>
      </c>
      <c r="B207" s="410"/>
      <c r="C207" s="154"/>
      <c r="D207" s="16"/>
    </row>
    <row r="208" spans="1:5" ht="12.75" customHeight="1" x14ac:dyDescent="0.2">
      <c r="A208" s="409" t="s">
        <v>119</v>
      </c>
      <c r="B208" s="410"/>
      <c r="C208" s="154"/>
      <c r="D208" s="16"/>
    </row>
    <row r="209" spans="1:4" ht="12.75" customHeight="1" x14ac:dyDescent="0.2">
      <c r="A209" s="409" t="s">
        <v>155</v>
      </c>
      <c r="B209" s="410"/>
      <c r="C209" s="154"/>
      <c r="D209" s="160"/>
    </row>
    <row r="210" spans="1:4" ht="12.75" customHeight="1" x14ac:dyDescent="0.2">
      <c r="A210" s="418"/>
      <c r="B210" s="419"/>
      <c r="C210" s="154"/>
      <c r="D210" s="16"/>
    </row>
    <row r="211" spans="1:4" ht="12.75" customHeight="1" x14ac:dyDescent="0.2">
      <c r="A211" s="416"/>
      <c r="B211" s="417"/>
      <c r="C211" s="154"/>
      <c r="D211" s="88"/>
    </row>
    <row r="212" spans="1:4" ht="12.75" customHeight="1" thickBot="1" x14ac:dyDescent="0.25">
      <c r="A212" s="425" t="s">
        <v>133</v>
      </c>
      <c r="B212" s="426"/>
      <c r="C212" s="155" t="str">
        <f>IF(B7="","",SUM(C199:C211))</f>
        <v/>
      </c>
      <c r="D212" s="16"/>
    </row>
    <row r="213" spans="1:4" ht="12.75" customHeight="1" x14ac:dyDescent="0.2">
      <c r="A213" s="236"/>
      <c r="B213" s="236"/>
      <c r="C213" s="237"/>
      <c r="D213" s="16"/>
    </row>
    <row r="214" spans="1:4" ht="12.75" customHeight="1" x14ac:dyDescent="0.25">
      <c r="A214" s="420" t="s">
        <v>154</v>
      </c>
      <c r="B214" s="420"/>
      <c r="C214" s="420"/>
      <c r="D214" s="122"/>
    </row>
    <row r="215" spans="1:4" ht="12.75" customHeight="1" x14ac:dyDescent="0.2">
      <c r="A215" s="252"/>
      <c r="B215" s="252"/>
      <c r="C215" s="252"/>
      <c r="D215" s="126"/>
    </row>
    <row r="216" spans="1:4" ht="12.75" customHeight="1" x14ac:dyDescent="0.2">
      <c r="A216" s="427" t="s">
        <v>274</v>
      </c>
      <c r="B216" s="427"/>
      <c r="C216" s="427"/>
      <c r="D216" s="16"/>
    </row>
    <row r="217" spans="1:4" ht="12" customHeight="1" x14ac:dyDescent="0.2">
      <c r="A217" s="428"/>
      <c r="B217" s="428"/>
      <c r="C217" s="428"/>
      <c r="D217" s="16"/>
    </row>
    <row r="218" spans="1:4" ht="12.95" customHeight="1" x14ac:dyDescent="0.2">
      <c r="A218" s="428"/>
      <c r="B218" s="428"/>
      <c r="C218" s="428"/>
      <c r="D218" s="16"/>
    </row>
    <row r="219" spans="1:4" ht="16.5" customHeight="1" x14ac:dyDescent="0.2">
      <c r="A219" s="428"/>
      <c r="B219" s="428"/>
      <c r="C219" s="428"/>
      <c r="D219" s="336"/>
    </row>
    <row r="220" spans="1:4" ht="11.25" customHeight="1" x14ac:dyDescent="0.2">
      <c r="A220" s="428"/>
      <c r="B220" s="428"/>
      <c r="C220" s="428"/>
      <c r="D220" s="16"/>
    </row>
    <row r="221" spans="1:4" ht="12" customHeight="1" x14ac:dyDescent="0.2">
      <c r="A221" s="428"/>
      <c r="B221" s="428"/>
      <c r="C221" s="428"/>
      <c r="D221" s="88"/>
    </row>
    <row r="222" spans="1:4" ht="12" customHeight="1" x14ac:dyDescent="0.2">
      <c r="A222" s="428"/>
      <c r="B222" s="428"/>
      <c r="C222" s="428"/>
      <c r="D222" s="88"/>
    </row>
    <row r="223" spans="1:4" ht="12" customHeight="1" x14ac:dyDescent="0.2">
      <c r="A223" s="428"/>
      <c r="B223" s="428"/>
      <c r="C223" s="428"/>
      <c r="D223" s="16"/>
    </row>
    <row r="224" spans="1:4" ht="12" customHeight="1" x14ac:dyDescent="0.2">
      <c r="A224" s="428"/>
      <c r="B224" s="428"/>
      <c r="C224" s="428"/>
      <c r="D224" s="91"/>
    </row>
    <row r="225" spans="1:4" ht="12.75" customHeight="1" x14ac:dyDescent="0.2">
      <c r="A225" s="428"/>
      <c r="B225" s="428"/>
      <c r="C225" s="428"/>
      <c r="D225" s="91"/>
    </row>
    <row r="226" spans="1:4" ht="15" customHeight="1" x14ac:dyDescent="0.2">
      <c r="A226" s="428"/>
      <c r="B226" s="428"/>
      <c r="C226" s="428"/>
      <c r="D226" s="91"/>
    </row>
    <row r="227" spans="1:4" ht="15" customHeight="1" x14ac:dyDescent="0.2">
      <c r="A227" s="428"/>
      <c r="B227" s="428"/>
      <c r="C227" s="428"/>
      <c r="D227" s="91"/>
    </row>
    <row r="228" spans="1:4" ht="15" customHeight="1" x14ac:dyDescent="0.2">
      <c r="A228" s="428"/>
      <c r="B228" s="428"/>
      <c r="C228" s="428"/>
      <c r="D228" s="91"/>
    </row>
    <row r="229" spans="1:4" ht="12" customHeight="1" x14ac:dyDescent="0.2">
      <c r="A229" s="428"/>
      <c r="B229" s="428"/>
      <c r="C229" s="428"/>
      <c r="D229" s="91"/>
    </row>
    <row r="230" spans="1:4" ht="12" customHeight="1" x14ac:dyDescent="0.2">
      <c r="A230" s="428"/>
      <c r="B230" s="428"/>
      <c r="C230" s="428"/>
      <c r="D230" s="16"/>
    </row>
    <row r="231" spans="1:4" ht="12.75" customHeight="1" x14ac:dyDescent="0.2">
      <c r="A231" s="428"/>
      <c r="B231" s="428"/>
      <c r="C231" s="428"/>
      <c r="D231" s="91"/>
    </row>
    <row r="232" spans="1:4" ht="15" customHeight="1" x14ac:dyDescent="0.2">
      <c r="A232" s="428"/>
      <c r="B232" s="428"/>
      <c r="C232" s="428"/>
      <c r="D232" s="91"/>
    </row>
    <row r="233" spans="1:4" ht="12" customHeight="1" x14ac:dyDescent="0.2">
      <c r="A233" s="428"/>
      <c r="B233" s="428"/>
      <c r="C233" s="428"/>
      <c r="D233" s="91"/>
    </row>
    <row r="234" spans="1:4" ht="15" customHeight="1" x14ac:dyDescent="0.2">
      <c r="A234" s="428"/>
      <c r="B234" s="428"/>
      <c r="C234" s="428"/>
      <c r="D234" s="91"/>
    </row>
    <row r="235" spans="1:4" ht="15" customHeight="1" x14ac:dyDescent="0.2">
      <c r="A235" s="428"/>
      <c r="B235" s="428"/>
      <c r="C235" s="428"/>
      <c r="D235" s="91"/>
    </row>
    <row r="236" spans="1:4" ht="15" customHeight="1" x14ac:dyDescent="0.2">
      <c r="A236" s="428"/>
      <c r="B236" s="428"/>
      <c r="C236" s="428"/>
      <c r="D236" s="91"/>
    </row>
    <row r="237" spans="1:4" ht="15" customHeight="1" x14ac:dyDescent="0.2">
      <c r="A237" s="428"/>
      <c r="B237" s="428"/>
      <c r="C237" s="428"/>
      <c r="D237" s="91"/>
    </row>
    <row r="238" spans="1:4" ht="15" customHeight="1" x14ac:dyDescent="0.2">
      <c r="A238" s="428"/>
      <c r="B238" s="428"/>
      <c r="C238" s="428"/>
      <c r="D238" s="91"/>
    </row>
    <row r="239" spans="1:4" ht="15" customHeight="1" x14ac:dyDescent="0.2">
      <c r="A239" s="428"/>
      <c r="B239" s="428"/>
      <c r="C239" s="428"/>
      <c r="D239" s="91"/>
    </row>
    <row r="240" spans="1:4" ht="15" customHeight="1" x14ac:dyDescent="0.2">
      <c r="A240" s="428"/>
      <c r="B240" s="428"/>
      <c r="C240" s="428"/>
      <c r="D240" s="91"/>
    </row>
    <row r="241" spans="1:5" ht="15" customHeight="1" x14ac:dyDescent="0.2">
      <c r="A241" s="428"/>
      <c r="B241" s="428"/>
      <c r="C241" s="428"/>
      <c r="D241" s="91"/>
    </row>
    <row r="242" spans="1:5" ht="15" customHeight="1" x14ac:dyDescent="0.2">
      <c r="A242" s="428"/>
      <c r="B242" s="428"/>
      <c r="C242" s="428"/>
      <c r="D242" s="91"/>
    </row>
    <row r="243" spans="1:5" ht="15" customHeight="1" x14ac:dyDescent="0.2">
      <c r="A243" s="428"/>
      <c r="B243" s="428"/>
      <c r="C243" s="428"/>
      <c r="D243" s="91"/>
    </row>
    <row r="244" spans="1:5" ht="15" customHeight="1" x14ac:dyDescent="0.2">
      <c r="A244" s="428"/>
      <c r="B244" s="428"/>
      <c r="C244" s="428"/>
      <c r="D244" s="91"/>
    </row>
    <row r="245" spans="1:5" ht="15" customHeight="1" x14ac:dyDescent="0.2">
      <c r="A245" s="428"/>
      <c r="B245" s="428"/>
      <c r="C245" s="428"/>
      <c r="D245" s="91"/>
    </row>
    <row r="246" spans="1:5" ht="15" customHeight="1" x14ac:dyDescent="0.2">
      <c r="A246" s="428"/>
      <c r="B246" s="428"/>
      <c r="C246" s="428"/>
      <c r="D246" s="91"/>
    </row>
    <row r="247" spans="1:5" ht="15" customHeight="1" x14ac:dyDescent="0.2">
      <c r="A247" s="428"/>
      <c r="B247" s="428"/>
      <c r="C247" s="428"/>
      <c r="D247" s="91"/>
    </row>
    <row r="248" spans="1:5" ht="12.75" customHeight="1" x14ac:dyDescent="0.2">
      <c r="A248" s="428"/>
      <c r="B248" s="428"/>
      <c r="C248" s="428"/>
      <c r="D248" s="91"/>
    </row>
    <row r="249" spans="1:5" ht="12.75" customHeight="1" x14ac:dyDescent="0.2">
      <c r="A249" s="428"/>
      <c r="B249" s="428"/>
      <c r="C249" s="428"/>
      <c r="D249" s="91"/>
    </row>
    <row r="250" spans="1:5" ht="12.75" customHeight="1" x14ac:dyDescent="0.2">
      <c r="A250" s="428"/>
      <c r="B250" s="428"/>
      <c r="C250" s="428"/>
      <c r="D250" s="91"/>
      <c r="E250" s="1"/>
    </row>
    <row r="251" spans="1:5" ht="12.75" customHeight="1" x14ac:dyDescent="0.2">
      <c r="A251" s="428"/>
      <c r="B251" s="428"/>
      <c r="C251" s="428"/>
      <c r="D251" s="91"/>
      <c r="E251" s="1"/>
    </row>
    <row r="252" spans="1:5" ht="12" customHeight="1" x14ac:dyDescent="0.2">
      <c r="A252" s="428"/>
      <c r="B252" s="428"/>
      <c r="C252" s="428"/>
      <c r="D252" s="91"/>
      <c r="E252" s="1"/>
    </row>
    <row r="253" spans="1:5" ht="12.75" customHeight="1" x14ac:dyDescent="0.2">
      <c r="A253" s="428"/>
      <c r="B253" s="428"/>
      <c r="C253" s="428"/>
      <c r="D253" s="91"/>
      <c r="E253" s="1"/>
    </row>
    <row r="254" spans="1:5" ht="12" customHeight="1" x14ac:dyDescent="0.2">
      <c r="A254" s="428"/>
      <c r="B254" s="428"/>
      <c r="C254" s="428"/>
      <c r="D254" s="91"/>
      <c r="E254" s="1"/>
    </row>
    <row r="255" spans="1:5" ht="12.75" customHeight="1" x14ac:dyDescent="0.2">
      <c r="A255" s="428"/>
      <c r="B255" s="428"/>
      <c r="C255" s="428"/>
      <c r="D255" s="91"/>
    </row>
    <row r="256" spans="1:5" ht="12" customHeight="1" x14ac:dyDescent="0.2">
      <c r="A256" s="428"/>
      <c r="B256" s="428"/>
      <c r="C256" s="428"/>
      <c r="D256" s="91"/>
    </row>
    <row r="257" spans="1:5" ht="12" customHeight="1" x14ac:dyDescent="0.2">
      <c r="A257" s="428"/>
      <c r="B257" s="428"/>
      <c r="C257" s="428"/>
      <c r="D257" s="91"/>
    </row>
    <row r="258" spans="1:5" ht="12" customHeight="1" x14ac:dyDescent="0.2">
      <c r="A258" s="428"/>
      <c r="B258" s="428"/>
      <c r="C258" s="428"/>
      <c r="D258" s="91"/>
    </row>
    <row r="259" spans="1:5" ht="12" customHeight="1" x14ac:dyDescent="0.2">
      <c r="A259" s="428"/>
      <c r="B259" s="428"/>
      <c r="C259" s="428"/>
      <c r="D259" s="91"/>
    </row>
    <row r="260" spans="1:5" ht="12" customHeight="1" x14ac:dyDescent="0.2">
      <c r="A260" s="428"/>
      <c r="B260" s="428"/>
      <c r="C260" s="428"/>
      <c r="D260" s="91"/>
    </row>
    <row r="261" spans="1:5" ht="22.5" customHeight="1" x14ac:dyDescent="0.2">
      <c r="A261" s="428"/>
      <c r="B261" s="428"/>
      <c r="C261" s="428"/>
      <c r="D261" s="91"/>
    </row>
    <row r="262" spans="1:5" ht="15" customHeight="1" x14ac:dyDescent="0.2">
      <c r="A262" s="428"/>
      <c r="B262" s="428"/>
      <c r="C262" s="428"/>
      <c r="D262" s="91"/>
      <c r="E262" s="91"/>
    </row>
    <row r="263" spans="1:5" ht="15" customHeight="1" x14ac:dyDescent="0.2">
      <c r="A263" s="428"/>
      <c r="B263" s="428"/>
      <c r="C263" s="428"/>
      <c r="D263" s="91"/>
      <c r="E263" s="91"/>
    </row>
    <row r="264" spans="1:5" ht="15" customHeight="1" x14ac:dyDescent="0.2">
      <c r="A264" s="428"/>
      <c r="B264" s="428"/>
      <c r="C264" s="428"/>
      <c r="D264" s="121"/>
      <c r="E264" s="91"/>
    </row>
    <row r="265" spans="1:5" ht="15" customHeight="1" x14ac:dyDescent="0.2">
      <c r="A265" s="428"/>
      <c r="B265" s="428"/>
      <c r="C265" s="428"/>
      <c r="D265" s="193"/>
      <c r="E265" s="91"/>
    </row>
    <row r="266" spans="1:5" ht="15" customHeight="1" x14ac:dyDescent="0.2">
      <c r="A266" s="428"/>
      <c r="B266" s="428"/>
      <c r="C266" s="428"/>
      <c r="D266" s="193"/>
      <c r="E266" s="91"/>
    </row>
    <row r="267" spans="1:5" ht="15" customHeight="1" x14ac:dyDescent="0.2">
      <c r="A267" s="428"/>
      <c r="B267" s="428"/>
      <c r="C267" s="428"/>
      <c r="D267" s="194"/>
      <c r="E267" s="91"/>
    </row>
    <row r="268" spans="1:5" ht="15" customHeight="1" x14ac:dyDescent="0.2">
      <c r="A268" s="428"/>
      <c r="B268" s="428"/>
      <c r="C268" s="428"/>
      <c r="D268" s="195"/>
      <c r="E268" s="91"/>
    </row>
    <row r="269" spans="1:5" ht="15" customHeight="1" x14ac:dyDescent="0.2">
      <c r="A269" s="428"/>
      <c r="B269" s="428"/>
      <c r="C269" s="428"/>
      <c r="D269" s="195"/>
      <c r="E269" s="91"/>
    </row>
    <row r="270" spans="1:5" ht="15" customHeight="1" x14ac:dyDescent="0.2">
      <c r="A270" s="428"/>
      <c r="B270" s="428"/>
      <c r="C270" s="428"/>
      <c r="D270" s="195"/>
      <c r="E270" s="91"/>
    </row>
    <row r="271" spans="1:5" ht="15" customHeight="1" x14ac:dyDescent="0.2">
      <c r="A271" s="428"/>
      <c r="B271" s="428"/>
      <c r="C271" s="428"/>
      <c r="D271" s="195"/>
      <c r="E271" s="91"/>
    </row>
    <row r="272" spans="1:5" ht="15" customHeight="1" x14ac:dyDescent="0.2">
      <c r="A272" s="428"/>
      <c r="B272" s="428"/>
      <c r="C272" s="428"/>
      <c r="D272" s="195"/>
      <c r="E272" s="91"/>
    </row>
    <row r="273" spans="1:5" ht="15" customHeight="1" x14ac:dyDescent="0.2">
      <c r="A273" s="429"/>
      <c r="B273" s="429"/>
      <c r="C273" s="429"/>
      <c r="D273" s="195"/>
      <c r="E273" s="91"/>
    </row>
    <row r="274" spans="1:5" ht="15" customHeight="1" x14ac:dyDescent="0.25">
      <c r="A274" s="241"/>
      <c r="B274" s="242"/>
      <c r="C274" s="243"/>
      <c r="D274" s="335"/>
      <c r="E274" s="91"/>
    </row>
    <row r="275" spans="1:5" ht="15" customHeight="1" x14ac:dyDescent="0.25">
      <c r="A275" s="244" t="s">
        <v>286</v>
      </c>
      <c r="B275" s="240"/>
      <c r="C275" s="245"/>
      <c r="D275" s="335"/>
      <c r="E275" s="91"/>
    </row>
    <row r="276" spans="1:5" ht="15" customHeight="1" x14ac:dyDescent="0.2">
      <c r="A276" s="246"/>
      <c r="B276" s="247"/>
      <c r="C276" s="248"/>
      <c r="D276" s="172"/>
      <c r="E276" s="91"/>
    </row>
    <row r="277" spans="1:5" ht="15" customHeight="1" x14ac:dyDescent="0.2">
      <c r="A277" s="196"/>
      <c r="B277" s="196"/>
      <c r="C277" s="196"/>
      <c r="D277" s="200"/>
      <c r="E277" s="91"/>
    </row>
    <row r="278" spans="1:5" ht="15" customHeight="1" x14ac:dyDescent="0.2">
      <c r="A278" s="196"/>
      <c r="B278" s="196"/>
      <c r="C278" s="196"/>
      <c r="D278" s="200"/>
      <c r="E278" s="91"/>
    </row>
    <row r="279" spans="1:5" ht="15" customHeight="1" x14ac:dyDescent="0.2">
      <c r="A279" s="196"/>
      <c r="B279" s="196"/>
      <c r="C279" s="196"/>
      <c r="D279" s="200"/>
      <c r="E279" s="91"/>
    </row>
    <row r="280" spans="1:5" ht="15" customHeight="1" x14ac:dyDescent="0.2">
      <c r="A280" s="196"/>
      <c r="B280" s="196"/>
      <c r="C280" s="196"/>
      <c r="D280" s="200"/>
      <c r="E280" s="91"/>
    </row>
    <row r="281" spans="1:5" ht="15" customHeight="1" x14ac:dyDescent="0.2">
      <c r="A281" s="196"/>
      <c r="B281" s="196"/>
      <c r="C281" s="196"/>
      <c r="D281" s="200"/>
      <c r="E281" s="91"/>
    </row>
    <row r="282" spans="1:5" ht="15" customHeight="1" x14ac:dyDescent="0.2">
      <c r="A282" s="196"/>
      <c r="B282" s="196"/>
      <c r="C282" s="196"/>
      <c r="D282" s="200"/>
      <c r="E282" s="91"/>
    </row>
    <row r="283" spans="1:5" ht="15" customHeight="1" x14ac:dyDescent="0.25">
      <c r="A283" s="408" t="s">
        <v>136</v>
      </c>
      <c r="B283" s="408"/>
      <c r="C283" s="408"/>
      <c r="D283" s="200"/>
      <c r="E283" s="91"/>
    </row>
    <row r="284" spans="1:5" ht="12" customHeight="1" x14ac:dyDescent="0.2">
      <c r="A284" s="415" t="s">
        <v>279</v>
      </c>
      <c r="B284" s="415"/>
      <c r="C284" s="415"/>
      <c r="D284" s="200"/>
      <c r="E284" s="91"/>
    </row>
    <row r="285" spans="1:5" ht="12" customHeight="1" x14ac:dyDescent="0.2">
      <c r="A285" s="415"/>
      <c r="B285" s="415"/>
      <c r="C285" s="415"/>
      <c r="D285" s="200"/>
      <c r="E285" s="91"/>
    </row>
    <row r="286" spans="1:5" ht="12" customHeight="1" x14ac:dyDescent="0.2">
      <c r="A286" s="415"/>
      <c r="B286" s="415"/>
      <c r="C286" s="415"/>
      <c r="D286" s="200"/>
      <c r="E286" s="91"/>
    </row>
    <row r="287" spans="1:5" ht="15" customHeight="1" x14ac:dyDescent="0.2">
      <c r="A287" s="415"/>
      <c r="B287" s="415"/>
      <c r="C287" s="415"/>
      <c r="D287" s="200"/>
      <c r="E287" s="91"/>
    </row>
    <row r="288" spans="1:5" ht="15.75" customHeight="1" x14ac:dyDescent="0.2">
      <c r="A288" s="415"/>
      <c r="B288" s="415"/>
      <c r="C288" s="415"/>
      <c r="D288" s="200"/>
      <c r="E288" s="91"/>
    </row>
    <row r="289" spans="1:5" ht="15" customHeight="1" x14ac:dyDescent="0.2">
      <c r="A289" s="415"/>
      <c r="B289" s="415"/>
      <c r="C289" s="415"/>
      <c r="D289" s="200"/>
      <c r="E289" s="91"/>
    </row>
    <row r="290" spans="1:5" ht="15" customHeight="1" x14ac:dyDescent="0.2">
      <c r="A290" s="370" t="s">
        <v>282</v>
      </c>
      <c r="B290" s="370"/>
      <c r="C290" s="370"/>
      <c r="D290" s="200"/>
      <c r="E290" s="91"/>
    </row>
    <row r="291" spans="1:5" ht="12" customHeight="1" x14ac:dyDescent="0.2">
      <c r="A291" s="370"/>
      <c r="B291" s="370"/>
      <c r="C291" s="370"/>
      <c r="D291" s="200"/>
      <c r="E291" s="91"/>
    </row>
    <row r="292" spans="1:5" ht="15" customHeight="1" x14ac:dyDescent="0.2">
      <c r="A292" s="370"/>
      <c r="B292" s="370"/>
      <c r="C292" s="370"/>
      <c r="D292" s="200"/>
      <c r="E292" s="91"/>
    </row>
    <row r="293" spans="1:5" ht="15" customHeight="1" x14ac:dyDescent="0.2">
      <c r="A293" s="370"/>
      <c r="B293" s="370"/>
      <c r="C293" s="370"/>
      <c r="D293" s="200"/>
      <c r="E293" s="91"/>
    </row>
    <row r="294" spans="1:5" ht="15" customHeight="1" x14ac:dyDescent="0.2">
      <c r="A294" s="370"/>
      <c r="B294" s="370"/>
      <c r="C294" s="370"/>
      <c r="D294" s="24"/>
      <c r="E294" s="91"/>
    </row>
    <row r="295" spans="1:5" ht="15" customHeight="1" x14ac:dyDescent="0.2">
      <c r="A295" s="370"/>
      <c r="B295" s="370"/>
      <c r="C295" s="370"/>
      <c r="D295" s="24"/>
      <c r="E295" s="91"/>
    </row>
    <row r="296" spans="1:5" ht="15" customHeight="1" x14ac:dyDescent="0.2">
      <c r="A296" s="370"/>
      <c r="B296" s="370"/>
      <c r="C296" s="370"/>
      <c r="D296" s="24"/>
      <c r="E296" s="91"/>
    </row>
    <row r="297" spans="1:5" ht="15" customHeight="1" x14ac:dyDescent="0.2">
      <c r="A297" s="370"/>
      <c r="B297" s="370"/>
      <c r="C297" s="370"/>
      <c r="D297" s="24"/>
      <c r="E297" s="91"/>
    </row>
    <row r="298" spans="1:5" ht="15" customHeight="1" x14ac:dyDescent="0.2">
      <c r="A298" s="370"/>
      <c r="B298" s="370"/>
      <c r="C298" s="370"/>
      <c r="D298" s="196"/>
      <c r="E298" s="91"/>
    </row>
    <row r="299" spans="1:5" ht="15" customHeight="1" x14ac:dyDescent="0.2">
      <c r="A299" s="370"/>
      <c r="B299" s="370"/>
      <c r="C299" s="370"/>
      <c r="D299" s="24"/>
      <c r="E299" s="91"/>
    </row>
    <row r="300" spans="1:5" ht="15" customHeight="1" x14ac:dyDescent="0.2">
      <c r="A300" s="370"/>
      <c r="B300" s="370"/>
      <c r="C300" s="370"/>
      <c r="D300" s="24"/>
      <c r="E300" s="91"/>
    </row>
    <row r="301" spans="1:5" ht="15" customHeight="1" x14ac:dyDescent="0.2">
      <c r="A301" s="370"/>
      <c r="B301" s="370"/>
      <c r="C301" s="370"/>
      <c r="D301" s="24"/>
      <c r="E301" s="91"/>
    </row>
    <row r="302" spans="1:5" ht="15" customHeight="1" x14ac:dyDescent="0.2">
      <c r="A302" s="370"/>
      <c r="B302" s="370"/>
      <c r="C302" s="370"/>
      <c r="D302" s="24"/>
      <c r="E302" s="91"/>
    </row>
    <row r="303" spans="1:5" ht="15" customHeight="1" x14ac:dyDescent="0.2">
      <c r="A303" s="370"/>
      <c r="B303" s="370"/>
      <c r="C303" s="370"/>
      <c r="D303" s="24"/>
      <c r="E303" s="91"/>
    </row>
    <row r="304" spans="1:5" ht="15" customHeight="1" x14ac:dyDescent="0.2">
      <c r="A304" s="370"/>
      <c r="B304" s="370"/>
      <c r="C304" s="370"/>
      <c r="D304" s="24"/>
      <c r="E304" s="91"/>
    </row>
    <row r="305" spans="1:5" ht="15" customHeight="1" x14ac:dyDescent="0.2">
      <c r="A305" s="370"/>
      <c r="B305" s="370"/>
      <c r="C305" s="370"/>
      <c r="D305" s="24"/>
      <c r="E305" s="91"/>
    </row>
    <row r="306" spans="1:5" ht="15" customHeight="1" x14ac:dyDescent="0.2">
      <c r="A306" s="370"/>
      <c r="B306" s="370"/>
      <c r="C306" s="370"/>
      <c r="D306" s="24"/>
      <c r="E306" s="91"/>
    </row>
    <row r="307" spans="1:5" ht="15" customHeight="1" x14ac:dyDescent="0.2">
      <c r="A307" s="370"/>
      <c r="B307" s="370"/>
      <c r="C307" s="370"/>
      <c r="D307" s="24"/>
      <c r="E307" s="91"/>
    </row>
    <row r="308" spans="1:5" ht="15" customHeight="1" x14ac:dyDescent="0.2">
      <c r="A308" s="370"/>
      <c r="B308" s="370"/>
      <c r="C308" s="370"/>
      <c r="D308" s="24"/>
      <c r="E308" s="91"/>
    </row>
    <row r="309" spans="1:5" ht="15" customHeight="1" x14ac:dyDescent="0.2">
      <c r="A309" s="370"/>
      <c r="B309" s="370"/>
      <c r="C309" s="370"/>
      <c r="D309" s="24"/>
      <c r="E309" s="91"/>
    </row>
    <row r="310" spans="1:5" ht="12" customHeight="1" x14ac:dyDescent="0.2">
      <c r="A310" s="370"/>
      <c r="B310" s="370"/>
      <c r="C310" s="370"/>
      <c r="D310" s="24"/>
      <c r="E310" s="91"/>
    </row>
    <row r="311" spans="1:5" ht="15" customHeight="1" x14ac:dyDescent="0.2">
      <c r="A311" s="370"/>
      <c r="B311" s="370"/>
      <c r="C311" s="370"/>
      <c r="D311" s="24"/>
      <c r="E311" s="91"/>
    </row>
    <row r="312" spans="1:5" ht="15" customHeight="1" x14ac:dyDescent="0.2">
      <c r="A312" s="370"/>
      <c r="B312" s="370"/>
      <c r="C312" s="370"/>
      <c r="D312" s="24"/>
      <c r="E312" s="91"/>
    </row>
    <row r="313" spans="1:5" ht="15" customHeight="1" x14ac:dyDescent="0.2">
      <c r="A313" s="370"/>
      <c r="B313" s="370"/>
      <c r="C313" s="370"/>
      <c r="D313" s="24"/>
      <c r="E313" s="91"/>
    </row>
    <row r="314" spans="1:5" ht="15" customHeight="1" x14ac:dyDescent="0.2">
      <c r="A314" s="370"/>
      <c r="B314" s="370"/>
      <c r="C314" s="370"/>
      <c r="D314" s="24"/>
      <c r="E314" s="91"/>
    </row>
    <row r="315" spans="1:5" ht="15" customHeight="1" x14ac:dyDescent="0.2">
      <c r="A315" s="370"/>
      <c r="B315" s="370"/>
      <c r="C315" s="370"/>
      <c r="D315" s="24"/>
      <c r="E315" s="91"/>
    </row>
    <row r="316" spans="1:5" ht="15" customHeight="1" x14ac:dyDescent="0.2">
      <c r="A316" s="370"/>
      <c r="B316" s="370"/>
      <c r="C316" s="370"/>
      <c r="D316" s="24"/>
      <c r="E316" s="91"/>
    </row>
    <row r="317" spans="1:5" ht="15" customHeight="1" x14ac:dyDescent="0.2">
      <c r="A317" s="352"/>
      <c r="B317" s="352"/>
      <c r="C317" s="352"/>
      <c r="D317" s="24"/>
      <c r="E317" s="91"/>
    </row>
    <row r="318" spans="1:5" ht="15" customHeight="1" x14ac:dyDescent="0.2">
      <c r="A318" s="407" t="s">
        <v>138</v>
      </c>
      <c r="B318" s="407"/>
      <c r="C318" s="407"/>
      <c r="D318" s="24"/>
      <c r="E318" s="91"/>
    </row>
    <row r="319" spans="1:5" ht="15" customHeight="1" x14ac:dyDescent="0.2">
      <c r="A319" s="407"/>
      <c r="B319" s="407"/>
      <c r="C319" s="407"/>
      <c r="D319" s="126"/>
      <c r="E319" s="91"/>
    </row>
    <row r="320" spans="1:5" ht="15" customHeight="1" x14ac:dyDescent="0.25">
      <c r="B320" s="175"/>
      <c r="C320" s="175"/>
      <c r="D320" s="126"/>
    </row>
    <row r="321" spans="1:4" ht="15" customHeight="1" x14ac:dyDescent="0.2">
      <c r="A321" s="175"/>
      <c r="B321" s="175"/>
      <c r="C321" s="175"/>
      <c r="D321" s="126"/>
    </row>
    <row r="322" spans="1:4" ht="15" customHeight="1" x14ac:dyDescent="0.2">
      <c r="A322" s="175"/>
      <c r="B322" s="175"/>
      <c r="C322" s="175"/>
      <c r="D322" s="126"/>
    </row>
    <row r="323" spans="1:4" ht="15" customHeight="1" x14ac:dyDescent="0.2">
      <c r="A323" s="175"/>
      <c r="B323" s="175"/>
      <c r="C323" s="175"/>
      <c r="D323" s="126"/>
    </row>
    <row r="324" spans="1:4" ht="12" customHeight="1" x14ac:dyDescent="0.2">
      <c r="A324" s="16"/>
      <c r="B324" s="16"/>
      <c r="C324" s="16"/>
      <c r="D324" s="126"/>
    </row>
    <row r="325" spans="1:4" ht="12" customHeight="1" x14ac:dyDescent="0.2">
      <c r="A325" s="16"/>
      <c r="B325" s="16"/>
      <c r="C325" s="16"/>
      <c r="D325" s="126"/>
    </row>
    <row r="326" spans="1:4" ht="12" customHeight="1" x14ac:dyDescent="0.2">
      <c r="A326" s="16"/>
      <c r="B326" s="16"/>
      <c r="C326" s="16"/>
      <c r="D326" s="126"/>
    </row>
    <row r="327" spans="1:4" ht="12" customHeight="1" x14ac:dyDescent="0.2">
      <c r="A327" s="16"/>
      <c r="B327" s="16"/>
      <c r="C327" s="16"/>
      <c r="D327" s="126"/>
    </row>
    <row r="328" spans="1:4" ht="12" customHeight="1" x14ac:dyDescent="0.2">
      <c r="A328" s="16"/>
      <c r="B328" s="16"/>
      <c r="C328" s="16"/>
      <c r="D328" s="126"/>
    </row>
    <row r="329" spans="1:4" ht="12" customHeight="1" x14ac:dyDescent="0.2">
      <c r="A329" s="16"/>
      <c r="B329" s="16"/>
      <c r="C329" s="16"/>
      <c r="D329" s="126"/>
    </row>
    <row r="330" spans="1:4" ht="12" customHeight="1" x14ac:dyDescent="0.2">
      <c r="A330" s="16"/>
      <c r="B330" s="16"/>
      <c r="C330" s="16"/>
      <c r="D330" s="126"/>
    </row>
    <row r="331" spans="1:4" ht="12" customHeight="1" x14ac:dyDescent="0.2">
      <c r="A331" s="16"/>
      <c r="B331" s="16"/>
      <c r="C331" s="16"/>
      <c r="D331" s="126"/>
    </row>
    <row r="332" spans="1:4" ht="12" customHeight="1" x14ac:dyDescent="0.2">
      <c r="A332" s="16"/>
      <c r="B332" s="16"/>
      <c r="C332" s="16"/>
      <c r="D332" s="24"/>
    </row>
    <row r="333" spans="1:4" ht="12" customHeight="1" x14ac:dyDescent="0.25">
      <c r="D333" s="24"/>
    </row>
    <row r="334" spans="1:4" ht="12" customHeight="1" x14ac:dyDescent="0.25">
      <c r="D334" s="24"/>
    </row>
    <row r="335" spans="1:4" ht="12" customHeight="1" x14ac:dyDescent="0.25">
      <c r="D335" s="24"/>
    </row>
    <row r="336" spans="1:4" ht="12" customHeight="1" x14ac:dyDescent="0.25"/>
    <row r="337" spans="1:3" ht="12" customHeight="1" x14ac:dyDescent="0.2">
      <c r="A337" s="16"/>
      <c r="B337" s="16"/>
      <c r="C337" s="16"/>
    </row>
    <row r="338" spans="1:3" ht="15" customHeight="1" x14ac:dyDescent="0.2">
      <c r="A338" s="16"/>
      <c r="B338" s="16"/>
      <c r="C338" s="16"/>
    </row>
    <row r="339" spans="1:3" ht="15" customHeight="1" x14ac:dyDescent="0.2">
      <c r="A339" s="16"/>
      <c r="B339" s="16"/>
      <c r="C339" s="16"/>
    </row>
    <row r="340" spans="1:3" ht="15" customHeight="1" x14ac:dyDescent="0.2">
      <c r="A340" s="16"/>
      <c r="B340" s="16"/>
      <c r="C340" s="16"/>
    </row>
    <row r="341" spans="1:3" ht="15" customHeight="1" x14ac:dyDescent="0.2">
      <c r="A341" s="16"/>
      <c r="B341" s="16"/>
      <c r="C341" s="16"/>
    </row>
    <row r="342" spans="1:3" ht="15" customHeight="1" x14ac:dyDescent="0.2">
      <c r="A342" s="16"/>
      <c r="B342" s="16"/>
      <c r="C342" s="16"/>
    </row>
    <row r="343" spans="1:3" ht="21.75" customHeight="1" x14ac:dyDescent="0.2">
      <c r="A343" s="16"/>
      <c r="B343" s="16"/>
      <c r="C343" s="16"/>
    </row>
    <row r="344" spans="1:3" ht="15" customHeight="1" x14ac:dyDescent="0.2">
      <c r="A344" s="16"/>
      <c r="B344" s="16"/>
      <c r="C344" s="16"/>
    </row>
    <row r="345" spans="1:3" ht="15" customHeight="1" x14ac:dyDescent="0.2">
      <c r="A345" s="16"/>
      <c r="B345" s="16"/>
      <c r="C345" s="16"/>
    </row>
    <row r="346" spans="1:3" ht="15" customHeight="1" x14ac:dyDescent="0.2">
      <c r="A346" s="16"/>
      <c r="B346" s="16"/>
      <c r="C346" s="16"/>
    </row>
    <row r="347" spans="1:3" ht="15" customHeight="1" x14ac:dyDescent="0.2">
      <c r="A347" s="16"/>
      <c r="B347" s="16"/>
      <c r="C347" s="16"/>
    </row>
    <row r="348" spans="1:3" ht="15" customHeight="1" x14ac:dyDescent="0.2">
      <c r="A348" s="122"/>
      <c r="B348" s="122"/>
      <c r="C348" s="122"/>
    </row>
    <row r="349" spans="1:3" ht="15" customHeight="1" x14ac:dyDescent="0.2">
      <c r="A349" s="122"/>
      <c r="B349" s="122"/>
      <c r="C349" s="122"/>
    </row>
    <row r="350" spans="1:3" ht="15" customHeight="1" x14ac:dyDescent="0.25"/>
    <row r="351" spans="1:3" ht="12" customHeight="1" x14ac:dyDescent="0.25"/>
    <row r="352" spans="1:3" ht="12" customHeight="1" x14ac:dyDescent="0.25"/>
    <row r="353" spans="4:4" ht="12" customHeight="1" x14ac:dyDescent="0.25"/>
    <row r="354" spans="4:4" ht="12" customHeight="1" x14ac:dyDescent="0.25"/>
    <row r="355" spans="4:4" ht="12" customHeight="1" x14ac:dyDescent="0.25">
      <c r="D355" s="16"/>
    </row>
    <row r="356" spans="4:4" ht="12" customHeight="1" x14ac:dyDescent="0.25">
      <c r="D356" s="16"/>
    </row>
    <row r="357" spans="4:4" ht="12" customHeight="1" x14ac:dyDescent="0.25">
      <c r="D357" s="16"/>
    </row>
    <row r="358" spans="4:4" ht="12" customHeight="1" x14ac:dyDescent="0.25">
      <c r="D358" s="16"/>
    </row>
    <row r="359" spans="4:4" ht="12" customHeight="1" x14ac:dyDescent="0.25">
      <c r="D359" s="16"/>
    </row>
    <row r="360" spans="4:4" ht="12" customHeight="1" x14ac:dyDescent="0.25">
      <c r="D360" s="16"/>
    </row>
    <row r="361" spans="4:4" ht="12" customHeight="1" x14ac:dyDescent="0.25">
      <c r="D361" s="16"/>
    </row>
    <row r="362" spans="4:4" ht="12" customHeight="1" x14ac:dyDescent="0.25">
      <c r="D362" s="16"/>
    </row>
    <row r="363" spans="4:4" ht="12" customHeight="1" x14ac:dyDescent="0.25"/>
    <row r="364" spans="4:4" ht="12" customHeight="1" x14ac:dyDescent="0.25"/>
    <row r="365" spans="4:4" ht="12" customHeight="1" x14ac:dyDescent="0.25"/>
    <row r="366" spans="4:4" ht="12" customHeight="1" x14ac:dyDescent="0.25"/>
    <row r="367" spans="4:4" ht="12" customHeight="1" x14ac:dyDescent="0.25"/>
    <row r="368" spans="4:4"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75" customHeight="1" x14ac:dyDescent="0.25"/>
  </sheetData>
  <sheetProtection algorithmName="SHA-512" hashValue="jBdKJENrFg4nAkb10LLLNRTGy4XiAbDPa4qtShzjK7BlOrJIK48S75f0uaX0eRy3VCH9un0SyvvuhBcRaDBzUg==" saltValue="YbWEJl56yKLFwjXFI39iUw==" spinCount="100000" sheet="1" objects="1" scenarios="1"/>
  <mergeCells count="81">
    <mergeCell ref="A143:B143"/>
    <mergeCell ref="A151:B151"/>
    <mergeCell ref="A169:B169"/>
    <mergeCell ref="A201:B201"/>
    <mergeCell ref="A199:B199"/>
    <mergeCell ref="A200:B200"/>
    <mergeCell ref="A198:B198"/>
    <mergeCell ref="A173:B173"/>
    <mergeCell ref="A145:C146"/>
    <mergeCell ref="A172:B172"/>
    <mergeCell ref="A170:B170"/>
    <mergeCell ref="A157:C158"/>
    <mergeCell ref="A32:D32"/>
    <mergeCell ref="A35:C35"/>
    <mergeCell ref="A197:C197"/>
    <mergeCell ref="A194:C195"/>
    <mergeCell ref="A191:B191"/>
    <mergeCell ref="A192:B192"/>
    <mergeCell ref="A69:B69"/>
    <mergeCell ref="A57:B57"/>
    <mergeCell ref="A58:B58"/>
    <mergeCell ref="A47:B47"/>
    <mergeCell ref="A68:B68"/>
    <mergeCell ref="A59:C60"/>
    <mergeCell ref="A37:B37"/>
    <mergeCell ref="A38:B38"/>
    <mergeCell ref="A182:B182"/>
    <mergeCell ref="A174:B175"/>
    <mergeCell ref="A30:A31"/>
    <mergeCell ref="A1:C1"/>
    <mergeCell ref="A5:B5"/>
    <mergeCell ref="A6:B6"/>
    <mergeCell ref="A11:B11"/>
    <mergeCell ref="A3:B3"/>
    <mergeCell ref="A2:C2"/>
    <mergeCell ref="A4:B4"/>
    <mergeCell ref="A16:C16"/>
    <mergeCell ref="A20:B20"/>
    <mergeCell ref="A25:B25"/>
    <mergeCell ref="A29:B29"/>
    <mergeCell ref="A318:C319"/>
    <mergeCell ref="A283:C283"/>
    <mergeCell ref="A209:B209"/>
    <mergeCell ref="A202:B202"/>
    <mergeCell ref="C203:C204"/>
    <mergeCell ref="A284:C289"/>
    <mergeCell ref="A211:B211"/>
    <mergeCell ref="A210:B210"/>
    <mergeCell ref="A214:C214"/>
    <mergeCell ref="A207:B207"/>
    <mergeCell ref="A208:B208"/>
    <mergeCell ref="A203:B204"/>
    <mergeCell ref="A205:B205"/>
    <mergeCell ref="A212:B212"/>
    <mergeCell ref="A206:B206"/>
    <mergeCell ref="A216:C273"/>
    <mergeCell ref="A70:C71"/>
    <mergeCell ref="A84:C85"/>
    <mergeCell ref="A39:C40"/>
    <mergeCell ref="A75:B75"/>
    <mergeCell ref="A82:B82"/>
    <mergeCell ref="A83:B83"/>
    <mergeCell ref="A43:B43"/>
    <mergeCell ref="A48:B48"/>
    <mergeCell ref="A49:C50"/>
    <mergeCell ref="A290:C316"/>
    <mergeCell ref="A92:B92"/>
    <mergeCell ref="A102:B102"/>
    <mergeCell ref="A104:B104"/>
    <mergeCell ref="A155:B155"/>
    <mergeCell ref="A156:B156"/>
    <mergeCell ref="A108:B108"/>
    <mergeCell ref="A101:B101"/>
    <mergeCell ref="A105:C105"/>
    <mergeCell ref="A106:C107"/>
    <mergeCell ref="A144:B144"/>
    <mergeCell ref="A135:B135"/>
    <mergeCell ref="A136:C137"/>
    <mergeCell ref="A109:C109"/>
    <mergeCell ref="A122:C122"/>
    <mergeCell ref="A134:B134"/>
  </mergeCells>
  <conditionalFormatting sqref="A1:A4 B3 C3:D6">
    <cfRule type="containsText" dxfId="82" priority="151" operator="containsText" text="Vyberte typ vlastnictví">
      <formula>NOT(ISERROR(SEARCH("Vyberte typ vlastnictví",A1)))</formula>
    </cfRule>
  </conditionalFormatting>
  <conditionalFormatting sqref="A2:A4 B3 C3:D4">
    <cfRule type="containsText" dxfId="81" priority="150" operator="containsText" text="Vyberte druh">
      <formula>NOT(ISERROR(SEARCH("Vyberte druh",A2)))</formula>
    </cfRule>
    <cfRule type="containsText" dxfId="80" priority="153" operator="containsText" text="Vyberte druh činnosti">
      <formula>NOT(ISERROR(SEARCH("Vyberte druh činnosti",A2)))</formula>
    </cfRule>
    <cfRule type="containsText" dxfId="79" priority="154" operator="containsText" text="Vyberte způsob">
      <formula>NOT(ISERROR(SEARCH("Vyberte způsob",A2)))</formula>
    </cfRule>
    <cfRule type="containsText" dxfId="78" priority="155" operator="containsText" text="Vyberte předmět">
      <formula>NOT(ISERROR(SEARCH("Vyberte předmět",A2)))</formula>
    </cfRule>
    <cfRule type="containsText" dxfId="77" priority="156" operator="containsText" text="Vyberte druh orgánu">
      <formula>NOT(ISERROR(SEARCH("Vyberte druh orgánu",A2)))</formula>
    </cfRule>
  </conditionalFormatting>
  <conditionalFormatting sqref="A123:A124 E221:E222 E224">
    <cfRule type="cellIs" dxfId="76" priority="1416" operator="equal">
      <formula>#REF!</formula>
    </cfRule>
  </conditionalFormatting>
  <conditionalFormatting sqref="A4:B4 A283:C319">
    <cfRule type="expression" dxfId="75" priority="2">
      <formula>$E$1=0</formula>
    </cfRule>
  </conditionalFormatting>
  <conditionalFormatting sqref="B22 B42 B63 B72:B73 B88 B97 B123:B124 B126 B138 B141 B150 B161:B162 B166:B167">
    <cfRule type="expression" dxfId="74" priority="4">
      <formula>$E$1=0</formula>
    </cfRule>
  </conditionalFormatting>
  <conditionalFormatting sqref="B22">
    <cfRule type="containsText" dxfId="73" priority="2437" operator="containsText" text="Vyberte funkci">
      <formula>NOT(ISERROR(SEARCH("Vyberte funkci",B22)))</formula>
    </cfRule>
  </conditionalFormatting>
  <conditionalFormatting sqref="B41:B46 B63:B67 A72:B73 A88:B89 A97:C98 B126 B138 B141:C141 B141:B142 B149:C150 B160:B162 B165:B167 F1:XFD1048576 A7:A9 B7:B10 C10:D11 A12:A15 B14 C18:D18 A18:B19 E18:E30 C20:D20 A21:A24 B23:B24 C25:D25 A26:B28 A30:A33 E32:E72 C37:C38 D39:D40 C41 A41:A48 D43 C43:C48 D45:D50 B51:B55 A51:A56 C51:C58 D53:D60 A58 B61 A61:A67 C61:C69 D63:D71 A69 A74 C74:C83 E74:E260 B76:B80 A76:A81 D76:D85 A87:C87 D88 A90:A95 C90:C96 D91:D115 B93:B94 A96:B96 B99:B100 A99:A103 C100:C101 C104:C105 A110:B111 C110:C121 A112:A121 A113:B114 A116:B117 D117 A123:A135 C123:C135 D132:D133 A138:A144 C139:C144 D140:D145 A147:C147 C148 A148:A156 D149:D155 C151:C156 B152:B153 D158:D167 C159 A159:A168 C161:C162 C164 C166:C167 C169:C173 A170:A173 D172 B172:B173 D175:D176 A177 B177:C179 A178:C179 D178:D183 A180:A185 C180:C185 B181 B183:B184 A186:C190 D188:D223 A191:A193 C191:C193 C198 D230 D264 D276 D294:D297 D299:D318 E320:E1048576 D332:D354 A354:C1048576 D363:D1048576">
    <cfRule type="containsText" dxfId="72" priority="169" operator="containsText" text="Vyberte typ vlastnictví">
      <formula>NOT(ISERROR(SEARCH("Vyberte typ vlastnictví",A1)))</formula>
    </cfRule>
  </conditionalFormatting>
  <conditionalFormatting sqref="B42">
    <cfRule type="containsText" dxfId="71" priority="115" operator="containsText" text="Vyberte způsob podnikání">
      <formula>NOT(ISERROR(SEARCH("Vyberte způsob podnikání",B42)))</formula>
    </cfRule>
  </conditionalFormatting>
  <conditionalFormatting sqref="B63">
    <cfRule type="containsText" dxfId="70" priority="164" operator="containsText" text="Vyberte druh orgánu">
      <formula>NOT(ISERROR(SEARCH("Vyberte druh orgánu",B63)))</formula>
    </cfRule>
  </conditionalFormatting>
  <conditionalFormatting sqref="B72">
    <cfRule type="containsText" dxfId="69" priority="174" operator="containsText" text="Vyberte předmět">
      <formula>NOT(ISERROR(SEARCH("Vyberte předmět",B72)))</formula>
    </cfRule>
  </conditionalFormatting>
  <conditionalFormatting sqref="B73">
    <cfRule type="containsText" dxfId="68" priority="172" operator="containsText" text="Vyberte způsob">
      <formula>NOT(ISERROR(SEARCH("Vyberte způsob",B73)))</formula>
    </cfRule>
    <cfRule type="containsText" dxfId="67" priority="173" stopIfTrue="1" operator="containsText" text="Vyberte způsob">
      <formula>NOT(ISERROR(SEARCH("Vyberte způsob",B73)))</formula>
    </cfRule>
  </conditionalFormatting>
  <conditionalFormatting sqref="B88:B89 B97:B98">
    <cfRule type="containsText" dxfId="66" priority="168" operator="containsText" text="Vyberte druh činnosti">
      <formula>NOT(ISERROR(SEARCH("Vyberte druh činnosti",B88)))</formula>
    </cfRule>
  </conditionalFormatting>
  <conditionalFormatting sqref="B123">
    <cfRule type="containsText" dxfId="65" priority="6" operator="containsText" text="Vyberte druh nemovité věci">
      <formula>NOT(ISERROR(SEARCH("Vyberte druh nemovité věci",B123)))</formula>
    </cfRule>
  </conditionalFormatting>
  <conditionalFormatting sqref="B124">
    <cfRule type="containsText" dxfId="64" priority="5" operator="containsText" text="Vyberte specifikaci druhu">
      <formula>NOT(ISERROR(SEARCH("Vyberte specifikaci druhu",B124)))</formula>
    </cfRule>
  </conditionalFormatting>
  <conditionalFormatting sqref="B138">
    <cfRule type="containsText" dxfId="63" priority="166" operator="containsText" text="Vyberte druh">
      <formula>NOT(ISERROR(SEARCH("Vyberte druh",B138)))</formula>
    </cfRule>
  </conditionalFormatting>
  <conditionalFormatting sqref="B161 B166">
    <cfRule type="containsText" dxfId="62" priority="170" operator="containsText" text="Vyberte způsob nabytí">
      <formula>NOT(ISERROR(SEARCH("Vyberte způsob nabytí",B161)))</formula>
    </cfRule>
  </conditionalFormatting>
  <conditionalFormatting sqref="C21:D21">
    <cfRule type="containsText" dxfId="61" priority="96" operator="containsText" text="Vyberte organizaci">
      <formula>NOT(ISERROR(SEARCH("Vyberte organizaci",C21)))</formula>
    </cfRule>
  </conditionalFormatting>
  <conditionalFormatting sqref="E119 E122:E124 D190 D201 D211 D221:D222">
    <cfRule type="containsText" dxfId="60" priority="161" operator="containsText" text="Vyberte druh příjmu">
      <formula>NOT(ISERROR(SEARCH("Vyberte druh příjmu",D119)))</formula>
    </cfRule>
  </conditionalFormatting>
  <conditionalFormatting sqref="E221:E222 E224">
    <cfRule type="cellIs" dxfId="59" priority="2982" operator="equal">
      <formula>#REF!</formula>
    </cfRule>
  </conditionalFormatting>
  <dataValidations disablePrompts="1" count="1">
    <dataValidation type="list" allowBlank="1" showInputMessage="1" showErrorMessage="1" sqref="C150 D161" xr:uid="{00000000-0002-0000-0000-000000000000}">
      <formula1>#REF!</formula1>
    </dataValidation>
  </dataValidations>
  <pageMargins left="0.70866141732283505" right="0.70866141732283505" top="0.78740157480314998" bottom="0.78740157480314998" header="0.31496062992126" footer="0.31496062992126"/>
  <pageSetup paperSize="9" orientation="portrait" r:id="rId1"/>
  <headerFooter>
    <oddHeader xml:space="preserve">&amp;L
&amp;C </oddHeader>
    <oddFooter>&amp;L&amp;8OZ 1 - NS/12/2023&amp;R&amp;8&amp;P</oddFooter>
    <firstFooter>&amp;LOZ 3 - NS/4/2019</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Button 30">
              <controlPr defaultSize="0" print="0" autoFill="0" autoPict="0" macro="[0]!Spolecnikneboclen_pridat">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055" r:id="rId5" name="Button 31">
              <controlPr defaultSize="0" print="0" autoFill="0" autoPict="0" macro="[0]!Spolecnikneboclen">
                <anchor moveWithCells="1" sizeWithCells="1">
                  <from>
                    <xdr:col>3</xdr:col>
                    <xdr:colOff>0</xdr:colOff>
                    <xdr:row>0</xdr:row>
                    <xdr:rowOff>0</xdr:rowOff>
                  </from>
                  <to>
                    <xdr:col>3</xdr:col>
                    <xdr:colOff>0</xdr:colOff>
                    <xdr:row>0</xdr:row>
                    <xdr:rowOff>0</xdr:rowOff>
                  </to>
                </anchor>
              </controlPr>
            </control>
          </mc:Choice>
        </mc:AlternateContent>
        <mc:AlternateContent xmlns:mc="http://schemas.openxmlformats.org/markup-compatibility/2006">
          <mc:Choice Requires="x14">
            <control shapeId="1284" r:id="rId6" name="Option Button 260">
              <controlPr defaultSize="0" autoFill="0" autoLine="0" autoPict="0">
                <anchor moveWithCells="1" sizeWithCells="1">
                  <from>
                    <xdr:col>1</xdr:col>
                    <xdr:colOff>3200400</xdr:colOff>
                    <xdr:row>38</xdr:row>
                    <xdr:rowOff>152400</xdr:rowOff>
                  </from>
                  <to>
                    <xdr:col>1</xdr:col>
                    <xdr:colOff>3676650</xdr:colOff>
                    <xdr:row>39</xdr:row>
                    <xdr:rowOff>142875</xdr:rowOff>
                  </to>
                </anchor>
              </controlPr>
            </control>
          </mc:Choice>
        </mc:AlternateContent>
        <mc:AlternateContent xmlns:mc="http://schemas.openxmlformats.org/markup-compatibility/2006">
          <mc:Choice Requires="x14">
            <control shapeId="1285" r:id="rId7" name="Option Button 261">
              <controlPr defaultSize="0" autoFill="0" autoLine="0" autoPict="0">
                <anchor moveWithCells="1" sizeWithCells="1">
                  <from>
                    <xdr:col>1</xdr:col>
                    <xdr:colOff>3819525</xdr:colOff>
                    <xdr:row>38</xdr:row>
                    <xdr:rowOff>152400</xdr:rowOff>
                  </from>
                  <to>
                    <xdr:col>2</xdr:col>
                    <xdr:colOff>238125</xdr:colOff>
                    <xdr:row>39</xdr:row>
                    <xdr:rowOff>142875</xdr:rowOff>
                  </to>
                </anchor>
              </controlPr>
            </control>
          </mc:Choice>
        </mc:AlternateContent>
        <mc:AlternateContent xmlns:mc="http://schemas.openxmlformats.org/markup-compatibility/2006">
          <mc:Choice Requires="x14">
            <control shapeId="1286" r:id="rId8" name="Group Box 262">
              <controlPr defaultSize="0" print="0" autoFill="0" autoPict="0">
                <anchor moveWithCells="1" sizeWithCells="1">
                  <from>
                    <xdr:col>1</xdr:col>
                    <xdr:colOff>3171825</xdr:colOff>
                    <xdr:row>38</xdr:row>
                    <xdr:rowOff>142875</xdr:rowOff>
                  </from>
                  <to>
                    <xdr:col>3</xdr:col>
                    <xdr:colOff>0</xdr:colOff>
                    <xdr:row>40</xdr:row>
                    <xdr:rowOff>0</xdr:rowOff>
                  </to>
                </anchor>
              </controlPr>
            </control>
          </mc:Choice>
        </mc:AlternateContent>
        <mc:AlternateContent xmlns:mc="http://schemas.openxmlformats.org/markup-compatibility/2006">
          <mc:Choice Requires="x14">
            <control shapeId="1287" r:id="rId9" name="Option Button 263">
              <controlPr defaultSize="0" autoFill="0" autoLine="0" autoPict="0">
                <anchor moveWithCells="1" sizeWithCells="1">
                  <from>
                    <xdr:col>1</xdr:col>
                    <xdr:colOff>3209925</xdr:colOff>
                    <xdr:row>49</xdr:row>
                    <xdr:rowOff>0</xdr:rowOff>
                  </from>
                  <to>
                    <xdr:col>1</xdr:col>
                    <xdr:colOff>3714750</xdr:colOff>
                    <xdr:row>50</xdr:row>
                    <xdr:rowOff>0</xdr:rowOff>
                  </to>
                </anchor>
              </controlPr>
            </control>
          </mc:Choice>
        </mc:AlternateContent>
        <mc:AlternateContent xmlns:mc="http://schemas.openxmlformats.org/markup-compatibility/2006">
          <mc:Choice Requires="x14">
            <control shapeId="1288" r:id="rId10" name="Option Button 264">
              <controlPr defaultSize="0" autoFill="0" autoLine="0" autoPict="0">
                <anchor moveWithCells="1" sizeWithCells="1">
                  <from>
                    <xdr:col>1</xdr:col>
                    <xdr:colOff>3829050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289" r:id="rId11" name="Group Box 265">
              <controlPr defaultSize="0" print="0" autoFill="0" autoPict="0">
                <anchor moveWithCells="1" sizeWithCells="1">
                  <from>
                    <xdr:col>1</xdr:col>
                    <xdr:colOff>3181350</xdr:colOff>
                    <xdr:row>48</xdr:row>
                    <xdr:rowOff>142875</xdr:rowOff>
                  </from>
                  <to>
                    <xdr:col>3</xdr:col>
                    <xdr:colOff>0</xdr:colOff>
                    <xdr:row>50</xdr:row>
                    <xdr:rowOff>0</xdr:rowOff>
                  </to>
                </anchor>
              </controlPr>
            </control>
          </mc:Choice>
        </mc:AlternateContent>
        <mc:AlternateContent xmlns:mc="http://schemas.openxmlformats.org/markup-compatibility/2006">
          <mc:Choice Requires="x14">
            <control shapeId="1293" r:id="rId12" name="Option Button 269">
              <controlPr defaultSize="0" autoFill="0" autoLine="0" autoPict="0">
                <anchor moveWithCells="1" sizeWithCells="1">
                  <from>
                    <xdr:col>1</xdr:col>
                    <xdr:colOff>3209925</xdr:colOff>
                    <xdr:row>59</xdr:row>
                    <xdr:rowOff>57150</xdr:rowOff>
                  </from>
                  <to>
                    <xdr:col>1</xdr:col>
                    <xdr:colOff>3724275</xdr:colOff>
                    <xdr:row>60</xdr:row>
                    <xdr:rowOff>0</xdr:rowOff>
                  </to>
                </anchor>
              </controlPr>
            </control>
          </mc:Choice>
        </mc:AlternateContent>
        <mc:AlternateContent xmlns:mc="http://schemas.openxmlformats.org/markup-compatibility/2006">
          <mc:Choice Requires="x14">
            <control shapeId="1294" r:id="rId13" name="Option Button 270">
              <controlPr defaultSize="0" autoFill="0" autoLine="0" autoPict="0">
                <anchor moveWithCells="1" sizeWithCells="1">
                  <from>
                    <xdr:col>1</xdr:col>
                    <xdr:colOff>3810000</xdr:colOff>
                    <xdr:row>59</xdr:row>
                    <xdr:rowOff>57150</xdr:rowOff>
                  </from>
                  <to>
                    <xdr:col>2</xdr:col>
                    <xdr:colOff>238125</xdr:colOff>
                    <xdr:row>60</xdr:row>
                    <xdr:rowOff>0</xdr:rowOff>
                  </to>
                </anchor>
              </controlPr>
            </control>
          </mc:Choice>
        </mc:AlternateContent>
        <mc:AlternateContent xmlns:mc="http://schemas.openxmlformats.org/markup-compatibility/2006">
          <mc:Choice Requires="x14">
            <control shapeId="1295" r:id="rId14" name="Group Box 271">
              <controlPr defaultSize="0" print="0" autoFill="0" autoPict="0">
                <anchor moveWithCells="1" sizeWithCells="1">
                  <from>
                    <xdr:col>1</xdr:col>
                    <xdr:colOff>3181350</xdr:colOff>
                    <xdr:row>59</xdr:row>
                    <xdr:rowOff>28575</xdr:rowOff>
                  </from>
                  <to>
                    <xdr:col>3</xdr:col>
                    <xdr:colOff>0</xdr:colOff>
                    <xdr:row>60</xdr:row>
                    <xdr:rowOff>0</xdr:rowOff>
                  </to>
                </anchor>
              </controlPr>
            </control>
          </mc:Choice>
        </mc:AlternateContent>
        <mc:AlternateContent xmlns:mc="http://schemas.openxmlformats.org/markup-compatibility/2006">
          <mc:Choice Requires="x14">
            <control shapeId="1300" r:id="rId15" name="Option Button 276">
              <controlPr defaultSize="0" autoFill="0" autoLine="0" autoPict="0">
                <anchor moveWithCells="1" sizeWithCells="1">
                  <from>
                    <xdr:col>1</xdr:col>
                    <xdr:colOff>3219450</xdr:colOff>
                    <xdr:row>85</xdr:row>
                    <xdr:rowOff>19050</xdr:rowOff>
                  </from>
                  <to>
                    <xdr:col>1</xdr:col>
                    <xdr:colOff>3771900</xdr:colOff>
                    <xdr:row>85</xdr:row>
                    <xdr:rowOff>152400</xdr:rowOff>
                  </to>
                </anchor>
              </controlPr>
            </control>
          </mc:Choice>
        </mc:AlternateContent>
        <mc:AlternateContent xmlns:mc="http://schemas.openxmlformats.org/markup-compatibility/2006">
          <mc:Choice Requires="x14">
            <control shapeId="1301" r:id="rId16" name="Option Button 277">
              <controlPr defaultSize="0" autoFill="0" autoLine="0" autoPict="0">
                <anchor moveWithCells="1" sizeWithCells="1">
                  <from>
                    <xdr:col>1</xdr:col>
                    <xdr:colOff>3829050</xdr:colOff>
                    <xdr:row>85</xdr:row>
                    <xdr:rowOff>19050</xdr:rowOff>
                  </from>
                  <to>
                    <xdr:col>3</xdr:col>
                    <xdr:colOff>0</xdr:colOff>
                    <xdr:row>85</xdr:row>
                    <xdr:rowOff>152400</xdr:rowOff>
                  </to>
                </anchor>
              </controlPr>
            </control>
          </mc:Choice>
        </mc:AlternateContent>
        <mc:AlternateContent xmlns:mc="http://schemas.openxmlformats.org/markup-compatibility/2006">
          <mc:Choice Requires="x14">
            <control shapeId="1302" r:id="rId17" name="Group Box 278">
              <controlPr defaultSize="0" print="0" autoFill="0" autoPict="0">
                <anchor moveWithCells="1" sizeWithCells="1">
                  <from>
                    <xdr:col>1</xdr:col>
                    <xdr:colOff>3190875</xdr:colOff>
                    <xdr:row>84</xdr:row>
                    <xdr:rowOff>152400</xdr:rowOff>
                  </from>
                  <to>
                    <xdr:col>3</xdr:col>
                    <xdr:colOff>0</xdr:colOff>
                    <xdr:row>85</xdr:row>
                    <xdr:rowOff>161925</xdr:rowOff>
                  </to>
                </anchor>
              </controlPr>
            </control>
          </mc:Choice>
        </mc:AlternateContent>
        <mc:AlternateContent xmlns:mc="http://schemas.openxmlformats.org/markup-compatibility/2006">
          <mc:Choice Requires="x14">
            <control shapeId="1305" r:id="rId18" name="Option Button 281">
              <controlPr defaultSize="0" autoFill="0" autoLine="0" autoPict="0">
                <anchor moveWithCells="1" sizeWithCells="1">
                  <from>
                    <xdr:col>1</xdr:col>
                    <xdr:colOff>3219450</xdr:colOff>
                    <xdr:row>106</xdr:row>
                    <xdr:rowOff>19050</xdr:rowOff>
                  </from>
                  <to>
                    <xdr:col>1</xdr:col>
                    <xdr:colOff>3705225</xdr:colOff>
                    <xdr:row>107</xdr:row>
                    <xdr:rowOff>0</xdr:rowOff>
                  </to>
                </anchor>
              </controlPr>
            </control>
          </mc:Choice>
        </mc:AlternateContent>
        <mc:AlternateContent xmlns:mc="http://schemas.openxmlformats.org/markup-compatibility/2006">
          <mc:Choice Requires="x14">
            <control shapeId="1306" r:id="rId19" name="Option Button 282">
              <controlPr defaultSize="0" autoFill="0" autoLine="0" autoPict="0">
                <anchor moveWithCells="1" sizeWithCells="1">
                  <from>
                    <xdr:col>1</xdr:col>
                    <xdr:colOff>3819525</xdr:colOff>
                    <xdr:row>106</xdr:row>
                    <xdr:rowOff>19050</xdr:rowOff>
                  </from>
                  <to>
                    <xdr:col>2</xdr:col>
                    <xdr:colOff>238125</xdr:colOff>
                    <xdr:row>107</xdr:row>
                    <xdr:rowOff>0</xdr:rowOff>
                  </to>
                </anchor>
              </controlPr>
            </control>
          </mc:Choice>
        </mc:AlternateContent>
        <mc:AlternateContent xmlns:mc="http://schemas.openxmlformats.org/markup-compatibility/2006">
          <mc:Choice Requires="x14">
            <control shapeId="1307" r:id="rId20" name="Group Box 283">
              <controlPr defaultSize="0" print="0" autoFill="0" autoPict="0">
                <anchor moveWithCells="1" sizeWithCells="1">
                  <from>
                    <xdr:col>1</xdr:col>
                    <xdr:colOff>3181350</xdr:colOff>
                    <xdr:row>106</xdr:row>
                    <xdr:rowOff>9525</xdr:rowOff>
                  </from>
                  <to>
                    <xdr:col>3</xdr:col>
                    <xdr:colOff>0</xdr:colOff>
                    <xdr:row>107</xdr:row>
                    <xdr:rowOff>0</xdr:rowOff>
                  </to>
                </anchor>
              </controlPr>
            </control>
          </mc:Choice>
        </mc:AlternateContent>
        <mc:AlternateContent xmlns:mc="http://schemas.openxmlformats.org/markup-compatibility/2006">
          <mc:Choice Requires="x14">
            <control shapeId="1309" r:id="rId21" name="Option Button 285">
              <controlPr defaultSize="0" autoFill="0" autoLine="0" autoPict="0">
                <anchor moveWithCells="1" sizeWithCells="1">
                  <from>
                    <xdr:col>1</xdr:col>
                    <xdr:colOff>3219450</xdr:colOff>
                    <xdr:row>136</xdr:row>
                    <xdr:rowOff>9525</xdr:rowOff>
                  </from>
                  <to>
                    <xdr:col>1</xdr:col>
                    <xdr:colOff>3705225</xdr:colOff>
                    <xdr:row>136</xdr:row>
                    <xdr:rowOff>142875</xdr:rowOff>
                  </to>
                </anchor>
              </controlPr>
            </control>
          </mc:Choice>
        </mc:AlternateContent>
        <mc:AlternateContent xmlns:mc="http://schemas.openxmlformats.org/markup-compatibility/2006">
          <mc:Choice Requires="x14">
            <control shapeId="1310" r:id="rId22" name="Option Button 286">
              <controlPr defaultSize="0" autoFill="0" autoLine="0" autoPict="0">
                <anchor moveWithCells="1" sizeWithCells="1">
                  <from>
                    <xdr:col>1</xdr:col>
                    <xdr:colOff>3790950</xdr:colOff>
                    <xdr:row>136</xdr:row>
                    <xdr:rowOff>0</xdr:rowOff>
                  </from>
                  <to>
                    <xdr:col>2</xdr:col>
                    <xdr:colOff>200025</xdr:colOff>
                    <xdr:row>136</xdr:row>
                    <xdr:rowOff>142875</xdr:rowOff>
                  </to>
                </anchor>
              </controlPr>
            </control>
          </mc:Choice>
        </mc:AlternateContent>
        <mc:AlternateContent xmlns:mc="http://schemas.openxmlformats.org/markup-compatibility/2006">
          <mc:Choice Requires="x14">
            <control shapeId="1311" r:id="rId23" name="Group Box 287">
              <controlPr defaultSize="0" print="0" autoFill="0" autoPict="0">
                <anchor moveWithCells="1" sizeWithCells="1">
                  <from>
                    <xdr:col>1</xdr:col>
                    <xdr:colOff>3190875</xdr:colOff>
                    <xdr:row>135</xdr:row>
                    <xdr:rowOff>142875</xdr:rowOff>
                  </from>
                  <to>
                    <xdr:col>3</xdr:col>
                    <xdr:colOff>0</xdr:colOff>
                    <xdr:row>137</xdr:row>
                    <xdr:rowOff>0</xdr:rowOff>
                  </to>
                </anchor>
              </controlPr>
            </control>
          </mc:Choice>
        </mc:AlternateContent>
        <mc:AlternateContent xmlns:mc="http://schemas.openxmlformats.org/markup-compatibility/2006">
          <mc:Choice Requires="x14">
            <control shapeId="1313" r:id="rId24" name="Option Button 289">
              <controlPr defaultSize="0" autoFill="0" autoLine="0" autoPict="0">
                <anchor moveWithCells="1" sizeWithCells="1">
                  <from>
                    <xdr:col>1</xdr:col>
                    <xdr:colOff>3238500</xdr:colOff>
                    <xdr:row>145</xdr:row>
                    <xdr:rowOff>9525</xdr:rowOff>
                  </from>
                  <to>
                    <xdr:col>1</xdr:col>
                    <xdr:colOff>3733800</xdr:colOff>
                    <xdr:row>145</xdr:row>
                    <xdr:rowOff>142875</xdr:rowOff>
                  </to>
                </anchor>
              </controlPr>
            </control>
          </mc:Choice>
        </mc:AlternateContent>
        <mc:AlternateContent xmlns:mc="http://schemas.openxmlformats.org/markup-compatibility/2006">
          <mc:Choice Requires="x14">
            <control shapeId="1314" r:id="rId25" name="Option Button 290">
              <controlPr defaultSize="0" autoFill="0" autoLine="0" autoPict="0">
                <anchor moveWithCells="1" sizeWithCells="1">
                  <from>
                    <xdr:col>1</xdr:col>
                    <xdr:colOff>3829050</xdr:colOff>
                    <xdr:row>145</xdr:row>
                    <xdr:rowOff>9525</xdr:rowOff>
                  </from>
                  <to>
                    <xdr:col>2</xdr:col>
                    <xdr:colOff>238125</xdr:colOff>
                    <xdr:row>145</xdr:row>
                    <xdr:rowOff>142875</xdr:rowOff>
                  </to>
                </anchor>
              </controlPr>
            </control>
          </mc:Choice>
        </mc:AlternateContent>
        <mc:AlternateContent xmlns:mc="http://schemas.openxmlformats.org/markup-compatibility/2006">
          <mc:Choice Requires="x14">
            <control shapeId="1315" r:id="rId26" name="Group Box 291">
              <controlPr defaultSize="0" print="0" autoFill="0" autoPict="0">
                <anchor moveWithCells="1" sizeWithCells="1">
                  <from>
                    <xdr:col>1</xdr:col>
                    <xdr:colOff>3209925</xdr:colOff>
                    <xdr:row>145</xdr:row>
                    <xdr:rowOff>0</xdr:rowOff>
                  </from>
                  <to>
                    <xdr:col>3</xdr:col>
                    <xdr:colOff>0</xdr:colOff>
                    <xdr:row>146</xdr:row>
                    <xdr:rowOff>0</xdr:rowOff>
                  </to>
                </anchor>
              </controlPr>
            </control>
          </mc:Choice>
        </mc:AlternateContent>
        <mc:AlternateContent xmlns:mc="http://schemas.openxmlformats.org/markup-compatibility/2006">
          <mc:Choice Requires="x14">
            <control shapeId="1317" r:id="rId27" name="Option Button 293">
              <controlPr defaultSize="0" autoFill="0" autoLine="0" autoPict="0">
                <anchor moveWithCells="1" sizeWithCells="1">
                  <from>
                    <xdr:col>1</xdr:col>
                    <xdr:colOff>3219450</xdr:colOff>
                    <xdr:row>157</xdr:row>
                    <xdr:rowOff>19050</xdr:rowOff>
                  </from>
                  <to>
                    <xdr:col>1</xdr:col>
                    <xdr:colOff>3724275</xdr:colOff>
                    <xdr:row>157</xdr:row>
                    <xdr:rowOff>142875</xdr:rowOff>
                  </to>
                </anchor>
              </controlPr>
            </control>
          </mc:Choice>
        </mc:AlternateContent>
        <mc:AlternateContent xmlns:mc="http://schemas.openxmlformats.org/markup-compatibility/2006">
          <mc:Choice Requires="x14">
            <control shapeId="1318" r:id="rId28" name="Option Button 294">
              <controlPr defaultSize="0" autoFill="0" autoLine="0" autoPict="0">
                <anchor moveWithCells="1" sizeWithCells="1">
                  <from>
                    <xdr:col>1</xdr:col>
                    <xdr:colOff>3810000</xdr:colOff>
                    <xdr:row>157</xdr:row>
                    <xdr:rowOff>28575</xdr:rowOff>
                  </from>
                  <to>
                    <xdr:col>2</xdr:col>
                    <xdr:colOff>209550</xdr:colOff>
                    <xdr:row>157</xdr:row>
                    <xdr:rowOff>152400</xdr:rowOff>
                  </to>
                </anchor>
              </controlPr>
            </control>
          </mc:Choice>
        </mc:AlternateContent>
        <mc:AlternateContent xmlns:mc="http://schemas.openxmlformats.org/markup-compatibility/2006">
          <mc:Choice Requires="x14">
            <control shapeId="1319" r:id="rId29" name="Group Box 295">
              <controlPr defaultSize="0" print="0" autoFill="0" autoPict="0">
                <anchor moveWithCells="1" sizeWithCells="1">
                  <from>
                    <xdr:col>1</xdr:col>
                    <xdr:colOff>3190875</xdr:colOff>
                    <xdr:row>157</xdr:row>
                    <xdr:rowOff>0</xdr:rowOff>
                  </from>
                  <to>
                    <xdr:col>3</xdr:col>
                    <xdr:colOff>0</xdr:colOff>
                    <xdr:row>157</xdr:row>
                    <xdr:rowOff>171450</xdr:rowOff>
                  </to>
                </anchor>
              </controlPr>
            </control>
          </mc:Choice>
        </mc:AlternateContent>
        <mc:AlternateContent xmlns:mc="http://schemas.openxmlformats.org/markup-compatibility/2006">
          <mc:Choice Requires="x14">
            <control shapeId="1323" r:id="rId30" name="Option Button 299">
              <controlPr defaultSize="0" autoFill="0" autoLine="0" autoPict="0">
                <anchor moveWithCells="1" sizeWithCells="1">
                  <from>
                    <xdr:col>1</xdr:col>
                    <xdr:colOff>3219450</xdr:colOff>
                    <xdr:row>175</xdr:row>
                    <xdr:rowOff>9525</xdr:rowOff>
                  </from>
                  <to>
                    <xdr:col>1</xdr:col>
                    <xdr:colOff>3705225</xdr:colOff>
                    <xdr:row>176</xdr:row>
                    <xdr:rowOff>0</xdr:rowOff>
                  </to>
                </anchor>
              </controlPr>
            </control>
          </mc:Choice>
        </mc:AlternateContent>
        <mc:AlternateContent xmlns:mc="http://schemas.openxmlformats.org/markup-compatibility/2006">
          <mc:Choice Requires="x14">
            <control shapeId="1324" r:id="rId31" name="Option Button 300">
              <controlPr defaultSize="0" autoFill="0" autoLine="0" autoPict="0">
                <anchor moveWithCells="1" sizeWithCells="1">
                  <from>
                    <xdr:col>1</xdr:col>
                    <xdr:colOff>3819525</xdr:colOff>
                    <xdr:row>175</xdr:row>
                    <xdr:rowOff>9525</xdr:rowOff>
                  </from>
                  <to>
                    <xdr:col>2</xdr:col>
                    <xdr:colOff>238125</xdr:colOff>
                    <xdr:row>176</xdr:row>
                    <xdr:rowOff>0</xdr:rowOff>
                  </to>
                </anchor>
              </controlPr>
            </control>
          </mc:Choice>
        </mc:AlternateContent>
        <mc:AlternateContent xmlns:mc="http://schemas.openxmlformats.org/markup-compatibility/2006">
          <mc:Choice Requires="x14">
            <control shapeId="1325" r:id="rId32" name="Group Box 301">
              <controlPr defaultSize="0" print="0" autoFill="0" autoPict="0">
                <anchor moveWithCells="1" sizeWithCells="1">
                  <from>
                    <xdr:col>1</xdr:col>
                    <xdr:colOff>3181350</xdr:colOff>
                    <xdr:row>174</xdr:row>
                    <xdr:rowOff>133350</xdr:rowOff>
                  </from>
                  <to>
                    <xdr:col>3</xdr:col>
                    <xdr:colOff>0</xdr:colOff>
                    <xdr:row>176</xdr:row>
                    <xdr:rowOff>0</xdr:rowOff>
                  </to>
                </anchor>
              </controlPr>
            </control>
          </mc:Choice>
        </mc:AlternateContent>
        <mc:AlternateContent xmlns:mc="http://schemas.openxmlformats.org/markup-compatibility/2006">
          <mc:Choice Requires="x14">
            <control shapeId="1296" r:id="rId33" name="Option Button 272">
              <controlPr defaultSize="0" autoFill="0" autoLine="0" autoPict="0">
                <anchor moveWithCells="1" sizeWithCells="1">
                  <from>
                    <xdr:col>1</xdr:col>
                    <xdr:colOff>3228975</xdr:colOff>
                    <xdr:row>70</xdr:row>
                    <xdr:rowOff>47625</xdr:rowOff>
                  </from>
                  <to>
                    <xdr:col>1</xdr:col>
                    <xdr:colOff>3714750</xdr:colOff>
                    <xdr:row>70</xdr:row>
                    <xdr:rowOff>161925</xdr:rowOff>
                  </to>
                </anchor>
              </controlPr>
            </control>
          </mc:Choice>
        </mc:AlternateContent>
        <mc:AlternateContent xmlns:mc="http://schemas.openxmlformats.org/markup-compatibility/2006">
          <mc:Choice Requires="x14">
            <control shapeId="1297" r:id="rId34" name="Option Button 273">
              <controlPr defaultSize="0" autoFill="0" autoLine="0" autoPict="0">
                <anchor moveWithCells="1" sizeWithCells="1">
                  <from>
                    <xdr:col>1</xdr:col>
                    <xdr:colOff>3829050</xdr:colOff>
                    <xdr:row>70</xdr:row>
                    <xdr:rowOff>38100</xdr:rowOff>
                  </from>
                  <to>
                    <xdr:col>3</xdr:col>
                    <xdr:colOff>0</xdr:colOff>
                    <xdr:row>70</xdr:row>
                    <xdr:rowOff>161925</xdr:rowOff>
                  </to>
                </anchor>
              </controlPr>
            </control>
          </mc:Choice>
        </mc:AlternateContent>
        <mc:AlternateContent xmlns:mc="http://schemas.openxmlformats.org/markup-compatibility/2006">
          <mc:Choice Requires="x14">
            <control shapeId="1327" r:id="rId35" name="Group Box 303">
              <controlPr defaultSize="0" print="0" autoFill="0" autoPict="0">
                <anchor moveWithCells="1" sizeWithCells="1">
                  <from>
                    <xdr:col>1</xdr:col>
                    <xdr:colOff>3181350</xdr:colOff>
                    <xdr:row>70</xdr:row>
                    <xdr:rowOff>28575</xdr:rowOff>
                  </from>
                  <to>
                    <xdr:col>3</xdr:col>
                    <xdr:colOff>0</xdr:colOff>
                    <xdr:row>71</xdr:row>
                    <xdr:rowOff>0</xdr:rowOff>
                  </to>
                </anchor>
              </controlPr>
            </control>
          </mc:Choice>
        </mc:AlternateContent>
        <mc:AlternateContent xmlns:mc="http://schemas.openxmlformats.org/markup-compatibility/2006">
          <mc:Choice Requires="x14">
            <control shapeId="1351" r:id="rId36" name="Option Button 327">
              <controlPr defaultSize="0" autoFill="0" autoLine="0" autoPict="0">
                <anchor moveWithCells="1" sizeWithCells="1">
                  <from>
                    <xdr:col>1</xdr:col>
                    <xdr:colOff>3228975</xdr:colOff>
                    <xdr:row>46</xdr:row>
                    <xdr:rowOff>9525</xdr:rowOff>
                  </from>
                  <to>
                    <xdr:col>1</xdr:col>
                    <xdr:colOff>3667125</xdr:colOff>
                    <xdr:row>46</xdr:row>
                    <xdr:rowOff>142875</xdr:rowOff>
                  </to>
                </anchor>
              </controlPr>
            </control>
          </mc:Choice>
        </mc:AlternateContent>
        <mc:AlternateContent xmlns:mc="http://schemas.openxmlformats.org/markup-compatibility/2006">
          <mc:Choice Requires="x14">
            <control shapeId="1352" r:id="rId37" name="Option Button 328">
              <controlPr defaultSize="0" autoFill="0" autoLine="0" autoPict="0">
                <anchor moveWithCells="1" sizeWithCells="1">
                  <from>
                    <xdr:col>1</xdr:col>
                    <xdr:colOff>3829050</xdr:colOff>
                    <xdr:row>46</xdr:row>
                    <xdr:rowOff>9525</xdr:rowOff>
                  </from>
                  <to>
                    <xdr:col>2</xdr:col>
                    <xdr:colOff>238125</xdr:colOff>
                    <xdr:row>46</xdr:row>
                    <xdr:rowOff>142875</xdr:rowOff>
                  </to>
                </anchor>
              </controlPr>
            </control>
          </mc:Choice>
        </mc:AlternateContent>
        <mc:AlternateContent xmlns:mc="http://schemas.openxmlformats.org/markup-compatibility/2006">
          <mc:Choice Requires="x14">
            <control shapeId="1353" r:id="rId38" name="Group Box 329">
              <controlPr defaultSize="0" print="0" autoFill="0" autoPict="0">
                <anchor moveWithCells="1" sizeWithCells="1">
                  <from>
                    <xdr:col>1</xdr:col>
                    <xdr:colOff>3190875</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1354" r:id="rId39" name="Option Button 330">
              <controlPr defaultSize="0" autoFill="0" autoLine="0" autoPict="0">
                <anchor moveWithCells="1" sizeWithCells="1">
                  <from>
                    <xdr:col>1</xdr:col>
                    <xdr:colOff>3228975</xdr:colOff>
                    <xdr:row>56</xdr:row>
                    <xdr:rowOff>0</xdr:rowOff>
                  </from>
                  <to>
                    <xdr:col>1</xdr:col>
                    <xdr:colOff>3676650</xdr:colOff>
                    <xdr:row>56</xdr:row>
                    <xdr:rowOff>133350</xdr:rowOff>
                  </to>
                </anchor>
              </controlPr>
            </control>
          </mc:Choice>
        </mc:AlternateContent>
        <mc:AlternateContent xmlns:mc="http://schemas.openxmlformats.org/markup-compatibility/2006">
          <mc:Choice Requires="x14">
            <control shapeId="1355" r:id="rId40" name="Option Button 331">
              <controlPr defaultSize="0" autoFill="0" autoLine="0" autoPict="0">
                <anchor moveWithCells="1" sizeWithCells="1">
                  <from>
                    <xdr:col>1</xdr:col>
                    <xdr:colOff>3838575</xdr:colOff>
                    <xdr:row>56</xdr:row>
                    <xdr:rowOff>0</xdr:rowOff>
                  </from>
                  <to>
                    <xdr:col>3</xdr:col>
                    <xdr:colOff>0</xdr:colOff>
                    <xdr:row>56</xdr:row>
                    <xdr:rowOff>133350</xdr:rowOff>
                  </to>
                </anchor>
              </controlPr>
            </control>
          </mc:Choice>
        </mc:AlternateContent>
        <mc:AlternateContent xmlns:mc="http://schemas.openxmlformats.org/markup-compatibility/2006">
          <mc:Choice Requires="x14">
            <control shapeId="1356" r:id="rId41" name="Group Box 332">
              <controlPr locked="0" defaultSize="0" print="0" autoFill="0" autoPict="0">
                <anchor moveWithCells="1" sizeWithCells="1">
                  <from>
                    <xdr:col>1</xdr:col>
                    <xdr:colOff>3200400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357" r:id="rId42" name="Option Button 333">
              <controlPr defaultSize="0" autoFill="0" autoLine="0" autoPict="0">
                <anchor moveWithCells="1" sizeWithCells="1">
                  <from>
                    <xdr:col>1</xdr:col>
                    <xdr:colOff>3228975</xdr:colOff>
                    <xdr:row>67</xdr:row>
                    <xdr:rowOff>9525</xdr:rowOff>
                  </from>
                  <to>
                    <xdr:col>1</xdr:col>
                    <xdr:colOff>3657600</xdr:colOff>
                    <xdr:row>67</xdr:row>
                    <xdr:rowOff>142875</xdr:rowOff>
                  </to>
                </anchor>
              </controlPr>
            </control>
          </mc:Choice>
        </mc:AlternateContent>
        <mc:AlternateContent xmlns:mc="http://schemas.openxmlformats.org/markup-compatibility/2006">
          <mc:Choice Requires="x14">
            <control shapeId="1358" r:id="rId43" name="Option Button 334">
              <controlPr defaultSize="0" autoFill="0" autoLine="0" autoPict="0">
                <anchor moveWithCells="1" sizeWithCells="1">
                  <from>
                    <xdr:col>1</xdr:col>
                    <xdr:colOff>3819525</xdr:colOff>
                    <xdr:row>67</xdr:row>
                    <xdr:rowOff>9525</xdr:rowOff>
                  </from>
                  <to>
                    <xdr:col>2</xdr:col>
                    <xdr:colOff>238125</xdr:colOff>
                    <xdr:row>67</xdr:row>
                    <xdr:rowOff>142875</xdr:rowOff>
                  </to>
                </anchor>
              </controlPr>
            </control>
          </mc:Choice>
        </mc:AlternateContent>
        <mc:AlternateContent xmlns:mc="http://schemas.openxmlformats.org/markup-compatibility/2006">
          <mc:Choice Requires="x14">
            <control shapeId="1359" r:id="rId44" name="Group Box 335">
              <controlPr locked="0" defaultSize="0" print="0" autoFill="0" autoPict="0">
                <anchor moveWithCells="1" sizeWithCells="1">
                  <from>
                    <xdr:col>1</xdr:col>
                    <xdr:colOff>3200400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1360" r:id="rId45" name="Option Button 336">
              <controlPr defaultSize="0" autoFill="0" autoLine="0" autoPict="0">
                <anchor moveWithCells="1" sizeWithCells="1">
                  <from>
                    <xdr:col>1</xdr:col>
                    <xdr:colOff>3248025</xdr:colOff>
                    <xdr:row>81</xdr:row>
                    <xdr:rowOff>28575</xdr:rowOff>
                  </from>
                  <to>
                    <xdr:col>1</xdr:col>
                    <xdr:colOff>3667125</xdr:colOff>
                    <xdr:row>82</xdr:row>
                    <xdr:rowOff>0</xdr:rowOff>
                  </to>
                </anchor>
              </controlPr>
            </control>
          </mc:Choice>
        </mc:AlternateContent>
        <mc:AlternateContent xmlns:mc="http://schemas.openxmlformats.org/markup-compatibility/2006">
          <mc:Choice Requires="x14">
            <control shapeId="1361" r:id="rId46" name="Option Button 337">
              <controlPr defaultSize="0" autoFill="0" autoLine="0" autoPict="0">
                <anchor moveWithCells="1" sizeWithCells="1">
                  <from>
                    <xdr:col>1</xdr:col>
                    <xdr:colOff>3829050</xdr:colOff>
                    <xdr:row>81</xdr:row>
                    <xdr:rowOff>28575</xdr:rowOff>
                  </from>
                  <to>
                    <xdr:col>3</xdr:col>
                    <xdr:colOff>0</xdr:colOff>
                    <xdr:row>82</xdr:row>
                    <xdr:rowOff>0</xdr:rowOff>
                  </to>
                </anchor>
              </controlPr>
            </control>
          </mc:Choice>
        </mc:AlternateContent>
        <mc:AlternateContent xmlns:mc="http://schemas.openxmlformats.org/markup-compatibility/2006">
          <mc:Choice Requires="x14">
            <control shapeId="1362" r:id="rId47" name="Group Box 338">
              <controlPr locked="0" defaultSize="0" print="0" autoFill="0" autoPict="0">
                <anchor moveWithCells="1" sizeWithCells="1">
                  <from>
                    <xdr:col>1</xdr:col>
                    <xdr:colOff>3219450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366" r:id="rId48" name="Option Button 342">
              <controlPr defaultSize="0" autoFill="0" autoLine="0" autoPict="0">
                <anchor moveWithCells="1" sizeWithCells="1">
                  <from>
                    <xdr:col>1</xdr:col>
                    <xdr:colOff>3238500</xdr:colOff>
                    <xdr:row>133</xdr:row>
                    <xdr:rowOff>9525</xdr:rowOff>
                  </from>
                  <to>
                    <xdr:col>1</xdr:col>
                    <xdr:colOff>3667125</xdr:colOff>
                    <xdr:row>133</xdr:row>
                    <xdr:rowOff>133350</xdr:rowOff>
                  </to>
                </anchor>
              </controlPr>
            </control>
          </mc:Choice>
        </mc:AlternateContent>
        <mc:AlternateContent xmlns:mc="http://schemas.openxmlformats.org/markup-compatibility/2006">
          <mc:Choice Requires="x14">
            <control shapeId="1367" r:id="rId49" name="Option Button 343">
              <controlPr defaultSize="0" autoFill="0" autoLine="0" autoPict="0">
                <anchor moveWithCells="1" sizeWithCells="1">
                  <from>
                    <xdr:col>1</xdr:col>
                    <xdr:colOff>3829050</xdr:colOff>
                    <xdr:row>133</xdr:row>
                    <xdr:rowOff>9525</xdr:rowOff>
                  </from>
                  <to>
                    <xdr:col>3</xdr:col>
                    <xdr:colOff>0</xdr:colOff>
                    <xdr:row>133</xdr:row>
                    <xdr:rowOff>133350</xdr:rowOff>
                  </to>
                </anchor>
              </controlPr>
            </control>
          </mc:Choice>
        </mc:AlternateContent>
        <mc:AlternateContent xmlns:mc="http://schemas.openxmlformats.org/markup-compatibility/2006">
          <mc:Choice Requires="x14">
            <control shapeId="1368" r:id="rId50" name="Group Box 344">
              <controlPr locked="0" defaultSize="0" print="0" autoFill="0" autoPict="0">
                <anchor moveWithCells="1" sizeWithCells="1">
                  <from>
                    <xdr:col>1</xdr:col>
                    <xdr:colOff>3190875</xdr:colOff>
                    <xdr:row>133</xdr:row>
                    <xdr:rowOff>0</xdr:rowOff>
                  </from>
                  <to>
                    <xdr:col>3</xdr:col>
                    <xdr:colOff>0</xdr:colOff>
                    <xdr:row>133</xdr:row>
                    <xdr:rowOff>161925</xdr:rowOff>
                  </to>
                </anchor>
              </controlPr>
            </control>
          </mc:Choice>
        </mc:AlternateContent>
        <mc:AlternateContent xmlns:mc="http://schemas.openxmlformats.org/markup-compatibility/2006">
          <mc:Choice Requires="x14">
            <control shapeId="1369" r:id="rId51" name="Option Button 345">
              <controlPr defaultSize="0" autoFill="0" autoLine="0" autoPict="0">
                <anchor moveWithCells="1" sizeWithCells="1">
                  <from>
                    <xdr:col>1</xdr:col>
                    <xdr:colOff>3238500</xdr:colOff>
                    <xdr:row>100</xdr:row>
                    <xdr:rowOff>19050</xdr:rowOff>
                  </from>
                  <to>
                    <xdr:col>1</xdr:col>
                    <xdr:colOff>3667125</xdr:colOff>
                    <xdr:row>100</xdr:row>
                    <xdr:rowOff>161925</xdr:rowOff>
                  </to>
                </anchor>
              </controlPr>
            </control>
          </mc:Choice>
        </mc:AlternateContent>
        <mc:AlternateContent xmlns:mc="http://schemas.openxmlformats.org/markup-compatibility/2006">
          <mc:Choice Requires="x14">
            <control shapeId="1370" r:id="rId52" name="Option Button 346">
              <controlPr defaultSize="0" autoFill="0" autoLine="0" autoPict="0">
                <anchor moveWithCells="1" sizeWithCells="1">
                  <from>
                    <xdr:col>1</xdr:col>
                    <xdr:colOff>3829050</xdr:colOff>
                    <xdr:row>100</xdr:row>
                    <xdr:rowOff>19050</xdr:rowOff>
                  </from>
                  <to>
                    <xdr:col>3</xdr:col>
                    <xdr:colOff>0</xdr:colOff>
                    <xdr:row>100</xdr:row>
                    <xdr:rowOff>161925</xdr:rowOff>
                  </to>
                </anchor>
              </controlPr>
            </control>
          </mc:Choice>
        </mc:AlternateContent>
        <mc:AlternateContent xmlns:mc="http://schemas.openxmlformats.org/markup-compatibility/2006">
          <mc:Choice Requires="x14">
            <control shapeId="1371" r:id="rId53" name="Group Box 347">
              <controlPr locked="0" defaultSize="0" print="0" autoFill="0" autoPict="0">
                <anchor moveWithCells="1" sizeWithCells="1">
                  <from>
                    <xdr:col>1</xdr:col>
                    <xdr:colOff>3209925</xdr:colOff>
                    <xdr:row>100</xdr:row>
                    <xdr:rowOff>0</xdr:rowOff>
                  </from>
                  <to>
                    <xdr:col>3</xdr:col>
                    <xdr:colOff>0</xdr:colOff>
                    <xdr:row>101</xdr:row>
                    <xdr:rowOff>9525</xdr:rowOff>
                  </to>
                </anchor>
              </controlPr>
            </control>
          </mc:Choice>
        </mc:AlternateContent>
        <mc:AlternateContent xmlns:mc="http://schemas.openxmlformats.org/markup-compatibility/2006">
          <mc:Choice Requires="x14">
            <control shapeId="1372" r:id="rId54" name="Option Button 348">
              <controlPr defaultSize="0" autoFill="0" autoLine="0" autoPict="0">
                <anchor moveWithCells="1" sizeWithCells="1">
                  <from>
                    <xdr:col>1</xdr:col>
                    <xdr:colOff>3238500</xdr:colOff>
                    <xdr:row>142</xdr:row>
                    <xdr:rowOff>9525</xdr:rowOff>
                  </from>
                  <to>
                    <xdr:col>1</xdr:col>
                    <xdr:colOff>3657600</xdr:colOff>
                    <xdr:row>142</xdr:row>
                    <xdr:rowOff>152400</xdr:rowOff>
                  </to>
                </anchor>
              </controlPr>
            </control>
          </mc:Choice>
        </mc:AlternateContent>
        <mc:AlternateContent xmlns:mc="http://schemas.openxmlformats.org/markup-compatibility/2006">
          <mc:Choice Requires="x14">
            <control shapeId="1373" r:id="rId55" name="Option Button 349">
              <controlPr defaultSize="0" autoFill="0" autoLine="0" autoPict="0">
                <anchor moveWithCells="1" sizeWithCells="1">
                  <from>
                    <xdr:col>1</xdr:col>
                    <xdr:colOff>3819525</xdr:colOff>
                    <xdr:row>142</xdr:row>
                    <xdr:rowOff>9525</xdr:rowOff>
                  </from>
                  <to>
                    <xdr:col>2</xdr:col>
                    <xdr:colOff>219075</xdr:colOff>
                    <xdr:row>142</xdr:row>
                    <xdr:rowOff>152400</xdr:rowOff>
                  </to>
                </anchor>
              </controlPr>
            </control>
          </mc:Choice>
        </mc:AlternateContent>
        <mc:AlternateContent xmlns:mc="http://schemas.openxmlformats.org/markup-compatibility/2006">
          <mc:Choice Requires="x14">
            <control shapeId="1374" r:id="rId56" name="Group Box 350">
              <controlPr locked="0" defaultSize="0" print="0" autoFill="0" autoPict="0">
                <anchor moveWithCells="1" sizeWithCells="1">
                  <from>
                    <xdr:col>1</xdr:col>
                    <xdr:colOff>3209925</xdr:colOff>
                    <xdr:row>142</xdr:row>
                    <xdr:rowOff>0</xdr:rowOff>
                  </from>
                  <to>
                    <xdr:col>3</xdr:col>
                    <xdr:colOff>0</xdr:colOff>
                    <xdr:row>142</xdr:row>
                    <xdr:rowOff>161925</xdr:rowOff>
                  </to>
                </anchor>
              </controlPr>
            </control>
          </mc:Choice>
        </mc:AlternateContent>
        <mc:AlternateContent xmlns:mc="http://schemas.openxmlformats.org/markup-compatibility/2006">
          <mc:Choice Requires="x14">
            <control shapeId="1375" r:id="rId57" name="Option Button 351">
              <controlPr defaultSize="0" autoFill="0" autoLine="0" autoPict="0">
                <anchor moveWithCells="1" sizeWithCells="1">
                  <from>
                    <xdr:col>1</xdr:col>
                    <xdr:colOff>3228975</xdr:colOff>
                    <xdr:row>154</xdr:row>
                    <xdr:rowOff>19050</xdr:rowOff>
                  </from>
                  <to>
                    <xdr:col>1</xdr:col>
                    <xdr:colOff>3667125</xdr:colOff>
                    <xdr:row>154</xdr:row>
                    <xdr:rowOff>142875</xdr:rowOff>
                  </to>
                </anchor>
              </controlPr>
            </control>
          </mc:Choice>
        </mc:AlternateContent>
        <mc:AlternateContent xmlns:mc="http://schemas.openxmlformats.org/markup-compatibility/2006">
          <mc:Choice Requires="x14">
            <control shapeId="1376" r:id="rId58" name="Option Button 352">
              <controlPr defaultSize="0" autoFill="0" autoLine="0" autoPict="0">
                <anchor moveWithCells="1" sizeWithCells="1">
                  <from>
                    <xdr:col>1</xdr:col>
                    <xdr:colOff>3829050</xdr:colOff>
                    <xdr:row>154</xdr:row>
                    <xdr:rowOff>19050</xdr:rowOff>
                  </from>
                  <to>
                    <xdr:col>3</xdr:col>
                    <xdr:colOff>0</xdr:colOff>
                    <xdr:row>154</xdr:row>
                    <xdr:rowOff>142875</xdr:rowOff>
                  </to>
                </anchor>
              </controlPr>
            </control>
          </mc:Choice>
        </mc:AlternateContent>
        <mc:AlternateContent xmlns:mc="http://schemas.openxmlformats.org/markup-compatibility/2006">
          <mc:Choice Requires="x14">
            <control shapeId="1377" r:id="rId59" name="Group Box 353">
              <controlPr locked="0" defaultSize="0" print="0" autoFill="0" autoPict="0">
                <anchor moveWithCells="1" sizeWithCells="1">
                  <from>
                    <xdr:col>1</xdr:col>
                    <xdr:colOff>3200400</xdr:colOff>
                    <xdr:row>154</xdr:row>
                    <xdr:rowOff>0</xdr:rowOff>
                  </from>
                  <to>
                    <xdr:col>3</xdr:col>
                    <xdr:colOff>0</xdr:colOff>
                    <xdr:row>154</xdr:row>
                    <xdr:rowOff>161925</xdr:rowOff>
                  </to>
                </anchor>
              </controlPr>
            </control>
          </mc:Choice>
        </mc:AlternateContent>
        <mc:AlternateContent xmlns:mc="http://schemas.openxmlformats.org/markup-compatibility/2006">
          <mc:Choice Requires="x14">
            <control shapeId="1378" r:id="rId60" name="Option Button 354">
              <controlPr defaultSize="0" autoFill="0" autoLine="0" autoPict="0">
                <anchor moveWithCells="1" sizeWithCells="1">
                  <from>
                    <xdr:col>1</xdr:col>
                    <xdr:colOff>3238500</xdr:colOff>
                    <xdr:row>168</xdr:row>
                    <xdr:rowOff>19050</xdr:rowOff>
                  </from>
                  <to>
                    <xdr:col>1</xdr:col>
                    <xdr:colOff>3657600</xdr:colOff>
                    <xdr:row>168</xdr:row>
                    <xdr:rowOff>142875</xdr:rowOff>
                  </to>
                </anchor>
              </controlPr>
            </control>
          </mc:Choice>
        </mc:AlternateContent>
        <mc:AlternateContent xmlns:mc="http://schemas.openxmlformats.org/markup-compatibility/2006">
          <mc:Choice Requires="x14">
            <control shapeId="1379" r:id="rId61" name="Option Button 355">
              <controlPr defaultSize="0" autoFill="0" autoLine="0" autoPict="0">
                <anchor moveWithCells="1" sizeWithCells="1">
                  <from>
                    <xdr:col>1</xdr:col>
                    <xdr:colOff>3829050</xdr:colOff>
                    <xdr:row>168</xdr:row>
                    <xdr:rowOff>19050</xdr:rowOff>
                  </from>
                  <to>
                    <xdr:col>2</xdr:col>
                    <xdr:colOff>219075</xdr:colOff>
                    <xdr:row>168</xdr:row>
                    <xdr:rowOff>142875</xdr:rowOff>
                  </to>
                </anchor>
              </controlPr>
            </control>
          </mc:Choice>
        </mc:AlternateContent>
        <mc:AlternateContent xmlns:mc="http://schemas.openxmlformats.org/markup-compatibility/2006">
          <mc:Choice Requires="x14">
            <control shapeId="1380" r:id="rId62" name="Group Box 356">
              <controlPr locked="0" defaultSize="0" print="0" autoFill="0" autoPict="0">
                <anchor moveWithCells="1" sizeWithCells="1">
                  <from>
                    <xdr:col>1</xdr:col>
                    <xdr:colOff>3209925</xdr:colOff>
                    <xdr:row>168</xdr:row>
                    <xdr:rowOff>0</xdr:rowOff>
                  </from>
                  <to>
                    <xdr:col>3</xdr:col>
                    <xdr:colOff>0</xdr:colOff>
                    <xdr:row>168</xdr:row>
                    <xdr:rowOff>161925</xdr:rowOff>
                  </to>
                </anchor>
              </controlPr>
            </control>
          </mc:Choice>
        </mc:AlternateContent>
        <mc:AlternateContent xmlns:mc="http://schemas.openxmlformats.org/markup-compatibility/2006">
          <mc:Choice Requires="x14">
            <control shapeId="1387" r:id="rId63" name="Option Button 363">
              <controlPr defaultSize="0" autoFill="0" autoLine="0" autoPict="0">
                <anchor moveWithCells="1" sizeWithCells="1">
                  <from>
                    <xdr:col>1</xdr:col>
                    <xdr:colOff>3238500</xdr:colOff>
                    <xdr:row>190</xdr:row>
                    <xdr:rowOff>19050</xdr:rowOff>
                  </from>
                  <to>
                    <xdr:col>1</xdr:col>
                    <xdr:colOff>3657600</xdr:colOff>
                    <xdr:row>190</xdr:row>
                    <xdr:rowOff>142875</xdr:rowOff>
                  </to>
                </anchor>
              </controlPr>
            </control>
          </mc:Choice>
        </mc:AlternateContent>
        <mc:AlternateContent xmlns:mc="http://schemas.openxmlformats.org/markup-compatibility/2006">
          <mc:Choice Requires="x14">
            <control shapeId="1388" r:id="rId64" name="Option Button 364">
              <controlPr defaultSize="0" autoFill="0" autoLine="0" autoPict="0">
                <anchor moveWithCells="1" sizeWithCells="1">
                  <from>
                    <xdr:col>1</xdr:col>
                    <xdr:colOff>3829050</xdr:colOff>
                    <xdr:row>190</xdr:row>
                    <xdr:rowOff>19050</xdr:rowOff>
                  </from>
                  <to>
                    <xdr:col>3</xdr:col>
                    <xdr:colOff>0</xdr:colOff>
                    <xdr:row>190</xdr:row>
                    <xdr:rowOff>142875</xdr:rowOff>
                  </to>
                </anchor>
              </controlPr>
            </control>
          </mc:Choice>
        </mc:AlternateContent>
        <mc:AlternateContent xmlns:mc="http://schemas.openxmlformats.org/markup-compatibility/2006">
          <mc:Choice Requires="x14">
            <control shapeId="1389" r:id="rId65" name="Group Box 365">
              <controlPr locked="0" defaultSize="0" print="0" autoFill="0" autoPict="0">
                <anchor moveWithCells="1" sizeWithCells="1">
                  <from>
                    <xdr:col>1</xdr:col>
                    <xdr:colOff>3209925</xdr:colOff>
                    <xdr:row>190</xdr:row>
                    <xdr:rowOff>0</xdr:rowOff>
                  </from>
                  <to>
                    <xdr:col>3</xdr:col>
                    <xdr:colOff>0</xdr:colOff>
                    <xdr:row>191</xdr:row>
                    <xdr:rowOff>0</xdr:rowOff>
                  </to>
                </anchor>
              </controlPr>
            </control>
          </mc:Choice>
        </mc:AlternateContent>
        <mc:AlternateContent xmlns:mc="http://schemas.openxmlformats.org/markup-compatibility/2006">
          <mc:Choice Requires="x14">
            <control shapeId="1390" r:id="rId66" name="Option Button 366">
              <controlPr defaultSize="0" autoFill="0" autoLine="0" autoPict="0">
                <anchor moveWithCells="1" sizeWithCells="1">
                  <from>
                    <xdr:col>1</xdr:col>
                    <xdr:colOff>161925</xdr:colOff>
                    <xdr:row>26</xdr:row>
                    <xdr:rowOff>9525</xdr:rowOff>
                  </from>
                  <to>
                    <xdr:col>1</xdr:col>
                    <xdr:colOff>647700</xdr:colOff>
                    <xdr:row>26</xdr:row>
                    <xdr:rowOff>152400</xdr:rowOff>
                  </to>
                </anchor>
              </controlPr>
            </control>
          </mc:Choice>
        </mc:AlternateContent>
        <mc:AlternateContent xmlns:mc="http://schemas.openxmlformats.org/markup-compatibility/2006">
          <mc:Choice Requires="x14">
            <control shapeId="1391" r:id="rId67" name="Option Button 367">
              <controlPr defaultSize="0" autoFill="0" autoLine="0" autoPict="0">
                <anchor moveWithCells="1" sizeWithCells="1">
                  <from>
                    <xdr:col>1</xdr:col>
                    <xdr:colOff>704850</xdr:colOff>
                    <xdr:row>26</xdr:row>
                    <xdr:rowOff>9525</xdr:rowOff>
                  </from>
                  <to>
                    <xdr:col>1</xdr:col>
                    <xdr:colOff>1314450</xdr:colOff>
                    <xdr:row>26</xdr:row>
                    <xdr:rowOff>152400</xdr:rowOff>
                  </to>
                </anchor>
              </controlPr>
            </control>
          </mc:Choice>
        </mc:AlternateContent>
        <mc:AlternateContent xmlns:mc="http://schemas.openxmlformats.org/markup-compatibility/2006">
          <mc:Choice Requires="x14">
            <control shapeId="1392" r:id="rId68" name="Group Box 368">
              <controlPr defaultSize="0" print="0" autoFill="0" autoPict="0">
                <anchor moveWithCells="1" sizeWithCells="1">
                  <from>
                    <xdr:col>1</xdr:col>
                    <xdr:colOff>114300</xdr:colOff>
                    <xdr:row>26</xdr:row>
                    <xdr:rowOff>0</xdr:rowOff>
                  </from>
                  <to>
                    <xdr:col>1</xdr:col>
                    <xdr:colOff>1476375</xdr:colOff>
                    <xdr:row>27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00000000-0002-0000-0000-000001000000}">
          <x14:formula1>
            <xm:f>Data!$R$3:$R$6</xm:f>
          </x14:formula1>
          <xm:sqref>B167 B162</xm:sqref>
        </x14:dataValidation>
        <x14:dataValidation type="list" allowBlank="1" showInputMessage="1" showErrorMessage="1" xr:uid="{00000000-0002-0000-0000-000002000000}">
          <x14:formula1>
            <xm:f>Data!$Q$3:$Q$9</xm:f>
          </x14:formula1>
          <xm:sqref>B166 B161</xm:sqref>
        </x14:dataValidation>
        <x14:dataValidation type="list" allowBlank="1" showInputMessage="1" showErrorMessage="1" xr:uid="{00000000-0002-0000-0000-000003000000}">
          <x14:formula1>
            <xm:f>Data!$P$3:$P$6</xm:f>
          </x14:formula1>
          <xm:sqref>B150</xm:sqref>
        </x14:dataValidation>
        <x14:dataValidation type="list" allowBlank="1" showInputMessage="1" showErrorMessage="1" xr:uid="{00000000-0002-0000-0000-000004000000}">
          <x14:formula1>
            <xm:f>Data!$N$3:$N$11</xm:f>
          </x14:formula1>
          <xm:sqref>B138</xm:sqref>
        </x14:dataValidation>
        <x14:dataValidation type="list" allowBlank="1" showInputMessage="1" showErrorMessage="1" xr:uid="{00000000-0002-0000-0000-000005000000}">
          <x14:formula1>
            <xm:f>Data!$O$3:$O$6</xm:f>
          </x14:formula1>
          <xm:sqref>B141</xm:sqref>
        </x14:dataValidation>
        <x14:dataValidation type="list" allowBlank="1" showInputMessage="1" showErrorMessage="1" xr:uid="{00000000-0002-0000-0000-000006000000}">
          <x14:formula1>
            <xm:f>Data!$K$3:$K$6</xm:f>
          </x14:formula1>
          <xm:sqref>B126</xm:sqref>
        </x14:dataValidation>
        <x14:dataValidation type="list" allowBlank="1" showInputMessage="1" showErrorMessage="1" xr:uid="{00000000-0002-0000-0000-000007000000}">
          <x14:formula1>
            <xm:f>Data!$I$3:$I$8</xm:f>
          </x14:formula1>
          <xm:sqref>B123</xm:sqref>
        </x14:dataValidation>
        <x14:dataValidation type="list" allowBlank="1" showInputMessage="1" showErrorMessage="1" xr:uid="{00000000-0002-0000-0000-000008000000}">
          <x14:formula1>
            <xm:f>Data!$L$3:$L$13</xm:f>
          </x14:formula1>
          <xm:sqref>B124</xm:sqref>
        </x14:dataValidation>
        <x14:dataValidation type="list" allowBlank="1" showInputMessage="1" showErrorMessage="1" xr:uid="{00000000-0002-0000-0000-000009000000}">
          <x14:formula1>
            <xm:f>Data!$E$3:$E$6</xm:f>
          </x14:formula1>
          <xm:sqref>B72</xm:sqref>
        </x14:dataValidation>
        <x14:dataValidation type="list" allowBlank="1" showInputMessage="1" showErrorMessage="1" xr:uid="{00000000-0002-0000-0000-00000A000000}">
          <x14:formula1>
            <xm:f>Data!$F$3:$F$5</xm:f>
          </x14:formula1>
          <xm:sqref>B73</xm:sqref>
        </x14:dataValidation>
        <x14:dataValidation type="list" allowBlank="1" showInputMessage="1" showErrorMessage="1" xr:uid="{00000000-0002-0000-0000-00000B000000}">
          <x14:formula1>
            <xm:f>Data!$C$3:$C$8</xm:f>
          </x14:formula1>
          <xm:sqref>B63</xm:sqref>
        </x14:dataValidation>
        <x14:dataValidation type="list" allowBlank="1" showInputMessage="1" showErrorMessage="1" xr:uid="{00000000-0002-0000-0000-00000C000000}">
          <x14:formula1>
            <xm:f>Data!$B$3:$B$5</xm:f>
          </x14:formula1>
          <xm:sqref>B42</xm:sqref>
        </x14:dataValidation>
        <x14:dataValidation type="list" allowBlank="1" showInputMessage="1" showErrorMessage="1" xr:uid="{00000000-0002-0000-0000-00000D000000}">
          <x14:formula1>
            <xm:f>Data!$A$3:$A$8</xm:f>
          </x14:formula1>
          <xm:sqref>B22</xm:sqref>
        </x14:dataValidation>
        <x14:dataValidation type="list" allowBlank="1" showInputMessage="1" showErrorMessage="1" xr:uid="{00000000-0002-0000-0000-00000E000000}">
          <x14:formula1>
            <xm:f>Data!$G$3:$G$6</xm:f>
          </x14:formula1>
          <xm:sqref>B88 B97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N82"/>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1.5703125" customWidth="1"/>
    <col min="2" max="2" width="59.7109375" customWidth="1"/>
    <col min="3" max="3" width="4.5703125" customWidth="1"/>
    <col min="4" max="4" width="1.85546875" customWidth="1"/>
    <col min="5" max="5" width="9.140625" hidden="1" customWidth="1"/>
    <col min="14" max="14" width="20" customWidth="1"/>
  </cols>
  <sheetData>
    <row r="1" spans="1:14" ht="14.1"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N1" s="1"/>
    </row>
    <row r="2" spans="1:14" ht="14.1" customHeight="1" x14ac:dyDescent="0.25">
      <c r="N2" s="328"/>
    </row>
    <row r="3" spans="1:14" ht="14.1" customHeight="1" x14ac:dyDescent="0.25">
      <c r="A3" s="215" t="s">
        <v>283</v>
      </c>
      <c r="B3" s="464" t="s">
        <v>119</v>
      </c>
      <c r="C3" s="464"/>
      <c r="N3" s="1"/>
    </row>
    <row r="4" spans="1:14" ht="14.1" customHeight="1" x14ac:dyDescent="0.25">
      <c r="A4" s="123"/>
      <c r="B4" s="123" t="s">
        <v>80</v>
      </c>
      <c r="C4" s="125"/>
      <c r="N4" s="1"/>
    </row>
    <row r="5" spans="1:14" ht="14.1" customHeight="1" x14ac:dyDescent="0.25">
      <c r="A5" s="4" t="s">
        <v>130</v>
      </c>
      <c r="B5" s="474" t="str">
        <f>IF(Oznámení!B7="","",CONCATENATE(Oznámení!B7,", nar. ",TEXT(Oznámení!B8,"dd.mm.rrrr")))</f>
        <v/>
      </c>
      <c r="C5" s="475"/>
      <c r="N5" s="27"/>
    </row>
    <row r="6" spans="1:14" ht="14.1" customHeight="1" x14ac:dyDescent="0.25">
      <c r="A6" s="4" t="s">
        <v>131</v>
      </c>
      <c r="B6" s="474" t="str">
        <f>IF(Oznámení!B21="","",Oznámení!B21)</f>
        <v/>
      </c>
      <c r="C6" s="475"/>
      <c r="N6" s="9"/>
    </row>
    <row r="7" spans="1:14" ht="14.1" customHeight="1" x14ac:dyDescent="0.25">
      <c r="A7" s="4" t="s">
        <v>102</v>
      </c>
      <c r="B7" s="461" t="str">
        <f>IF(E1=1,"Vstupní oznámení; řádné",IF(E1=2,"Vstupní oznámení; doplnění",IF(E1=0,"Vstupní oznámení;       ⃝   řádné              ⃝   doplnění")))</f>
        <v>Vstupní oznámení; řádné</v>
      </c>
      <c r="C7" s="462"/>
      <c r="N7" s="1"/>
    </row>
    <row r="8" spans="1:14" ht="14.1" customHeight="1" x14ac:dyDescent="0.25">
      <c r="A8" s="4" t="s">
        <v>227</v>
      </c>
      <c r="B8" s="470" t="str">
        <f>IF(Oznámení!B30="","",Oznámení!B30)</f>
        <v/>
      </c>
      <c r="C8" s="471"/>
      <c r="N8" s="1"/>
    </row>
    <row r="9" spans="1:14" ht="14.1" customHeight="1" x14ac:dyDescent="0.25">
      <c r="A9" s="455" t="s">
        <v>262</v>
      </c>
      <c r="B9" s="456"/>
      <c r="C9" s="457"/>
      <c r="N9" s="9"/>
    </row>
    <row r="10" spans="1:14" ht="14.1" customHeight="1" x14ac:dyDescent="0.25">
      <c r="A10" s="458"/>
      <c r="B10" s="459"/>
      <c r="C10" s="460"/>
      <c r="N10" s="1"/>
    </row>
    <row r="11" spans="1:14" x14ac:dyDescent="0.25">
      <c r="A11" s="103" t="s">
        <v>260</v>
      </c>
      <c r="B11" s="220"/>
      <c r="N11" s="1"/>
    </row>
    <row r="12" spans="1:14" x14ac:dyDescent="0.25">
      <c r="A12" s="103" t="s">
        <v>261</v>
      </c>
      <c r="B12" s="205"/>
      <c r="N12" s="1"/>
    </row>
    <row r="13" spans="1:14" x14ac:dyDescent="0.25">
      <c r="A13" s="103" t="str">
        <f>IF(E1=0,"Způsob nabytí 57)*     �","Způsob nabytí 57)*")</f>
        <v>Způsob nabytí 57)*</v>
      </c>
      <c r="B13" s="93" t="s">
        <v>9</v>
      </c>
      <c r="N13" s="1"/>
    </row>
    <row r="14" spans="1:14" x14ac:dyDescent="0.25">
      <c r="A14" s="104" t="str">
        <f>IF(E1=0,"Vlastnictví 58)             �","Vlastnictví 58)")</f>
        <v>Vlastnictví 58)</v>
      </c>
      <c r="B14" s="93" t="s">
        <v>19</v>
      </c>
      <c r="N14" s="9"/>
    </row>
    <row r="15" spans="1:14" ht="15.75" thickBot="1" x14ac:dyDescent="0.3">
      <c r="A15" s="170" t="s">
        <v>251</v>
      </c>
      <c r="B15" s="139"/>
      <c r="C15" s="140"/>
      <c r="N15" s="27"/>
    </row>
    <row r="16" spans="1:14" ht="15.75" thickTop="1" x14ac:dyDescent="0.25">
      <c r="A16" s="103" t="s">
        <v>260</v>
      </c>
      <c r="B16" s="96"/>
      <c r="N16" s="9"/>
    </row>
    <row r="17" spans="1:14" x14ac:dyDescent="0.25">
      <c r="A17" s="103" t="s">
        <v>261</v>
      </c>
      <c r="B17" s="205"/>
      <c r="N17" s="43"/>
    </row>
    <row r="18" spans="1:14" x14ac:dyDescent="0.25">
      <c r="A18" s="103" t="str">
        <f>IF(E1=0,"Způsob nabytí 57)*     �","Způsob nabytí 57)*")</f>
        <v>Způsob nabytí 57)*</v>
      </c>
      <c r="B18" s="93" t="s">
        <v>9</v>
      </c>
      <c r="N18" s="1"/>
    </row>
    <row r="19" spans="1:14" x14ac:dyDescent="0.25">
      <c r="A19" s="104" t="str">
        <f>IF(E1=0,"Vlastnictví 58)             �","Vlastnictví 58)")</f>
        <v>Vlastnictví 58)</v>
      </c>
      <c r="B19" s="93" t="s">
        <v>19</v>
      </c>
    </row>
    <row r="20" spans="1:14" ht="15.75" thickBot="1" x14ac:dyDescent="0.3">
      <c r="A20" s="170" t="s">
        <v>251</v>
      </c>
      <c r="B20" s="139"/>
      <c r="C20" s="140"/>
    </row>
    <row r="21" spans="1:14" ht="15.75" thickTop="1" x14ac:dyDescent="0.25">
      <c r="A21" s="103" t="s">
        <v>260</v>
      </c>
      <c r="B21" s="96"/>
    </row>
    <row r="22" spans="1:14" x14ac:dyDescent="0.25">
      <c r="A22" s="103" t="s">
        <v>261</v>
      </c>
      <c r="B22" s="205"/>
    </row>
    <row r="23" spans="1:14" x14ac:dyDescent="0.25">
      <c r="A23" s="103" t="str">
        <f>IF(E1=0,"Způsob nabytí 57)*     �","Způsob nabytí 57)*")</f>
        <v>Způsob nabytí 57)*</v>
      </c>
      <c r="B23" s="93" t="s">
        <v>9</v>
      </c>
    </row>
    <row r="24" spans="1:14" x14ac:dyDescent="0.25">
      <c r="A24" s="104" t="str">
        <f>IF(E1=0,"Vlastnictví 58)             �","Vlastnictví 58)")</f>
        <v>Vlastnictví 58)</v>
      </c>
      <c r="B24" s="93" t="s">
        <v>19</v>
      </c>
    </row>
    <row r="25" spans="1:14" ht="15.75" thickBot="1" x14ac:dyDescent="0.3">
      <c r="A25" s="170" t="s">
        <v>251</v>
      </c>
      <c r="B25" s="139"/>
      <c r="C25" s="140"/>
    </row>
    <row r="26" spans="1:14" ht="15.75" thickTop="1" x14ac:dyDescent="0.25">
      <c r="A26" s="103" t="s">
        <v>260</v>
      </c>
      <c r="B26" s="96"/>
    </row>
    <row r="27" spans="1:14" x14ac:dyDescent="0.25">
      <c r="A27" s="103" t="s">
        <v>261</v>
      </c>
      <c r="B27" s="205"/>
    </row>
    <row r="28" spans="1:14" x14ac:dyDescent="0.25">
      <c r="A28" s="103" t="str">
        <f>IF(E1=0,"Způsob nabytí 57)*     �","Způsob nabytí 57)*")</f>
        <v>Způsob nabytí 57)*</v>
      </c>
      <c r="B28" s="93" t="s">
        <v>9</v>
      </c>
    </row>
    <row r="29" spans="1:14" x14ac:dyDescent="0.25">
      <c r="A29" s="104" t="str">
        <f>IF(E1=0,"Vlastnictví 58)             �","Vlastnictví 58)")</f>
        <v>Vlastnictví 58)</v>
      </c>
      <c r="B29" s="93" t="s">
        <v>19</v>
      </c>
    </row>
    <row r="30" spans="1:14" ht="15.75" thickBot="1" x14ac:dyDescent="0.3">
      <c r="A30" s="170" t="s">
        <v>251</v>
      </c>
      <c r="B30" s="139"/>
      <c r="C30" s="140"/>
    </row>
    <row r="31" spans="1:14" ht="15.75" thickTop="1" x14ac:dyDescent="0.25">
      <c r="A31" s="103" t="s">
        <v>260</v>
      </c>
      <c r="B31" s="96"/>
    </row>
    <row r="32" spans="1:14" x14ac:dyDescent="0.25">
      <c r="A32" s="103" t="s">
        <v>261</v>
      </c>
      <c r="B32" s="205"/>
    </row>
    <row r="33" spans="1:3" x14ac:dyDescent="0.25">
      <c r="A33" s="103" t="str">
        <f>IF(E1=0,"Způsob nabytí 57)*     �","Způsob nabytí 57)*")</f>
        <v>Způsob nabytí 57)*</v>
      </c>
      <c r="B33" s="93" t="s">
        <v>9</v>
      </c>
    </row>
    <row r="34" spans="1:3" x14ac:dyDescent="0.25">
      <c r="A34" s="104" t="str">
        <f>IF(E1=0,"Vlastnictví 58)             �","Vlastnictví 58)")</f>
        <v>Vlastnictví 58)</v>
      </c>
      <c r="B34" s="93" t="s">
        <v>19</v>
      </c>
    </row>
    <row r="35" spans="1:3" ht="15.75" thickBot="1" x14ac:dyDescent="0.3">
      <c r="A35" s="170" t="s">
        <v>251</v>
      </c>
      <c r="B35" s="139"/>
      <c r="C35" s="140"/>
    </row>
    <row r="36" spans="1:3" ht="15.75" thickTop="1" x14ac:dyDescent="0.25">
      <c r="A36" s="103" t="s">
        <v>260</v>
      </c>
      <c r="B36" s="96"/>
    </row>
    <row r="37" spans="1:3" x14ac:dyDescent="0.25">
      <c r="A37" s="103" t="s">
        <v>261</v>
      </c>
      <c r="B37" s="205"/>
    </row>
    <row r="38" spans="1:3" x14ac:dyDescent="0.25">
      <c r="A38" s="103" t="str">
        <f>IF(E1=0,"Způsob nabytí 57)*     �","Způsob nabytí 57)*")</f>
        <v>Způsob nabytí 57)*</v>
      </c>
      <c r="B38" s="93" t="s">
        <v>9</v>
      </c>
    </row>
    <row r="39" spans="1:3" x14ac:dyDescent="0.25">
      <c r="A39" s="104" t="str">
        <f>IF(E1=0,"Vlastnictví 58)             �","Vlastnictví 58)")</f>
        <v>Vlastnictví 58)</v>
      </c>
      <c r="B39" s="93" t="s">
        <v>19</v>
      </c>
    </row>
    <row r="40" spans="1:3" ht="15.75" thickBot="1" x14ac:dyDescent="0.3">
      <c r="A40" s="170" t="s">
        <v>251</v>
      </c>
      <c r="B40" s="139"/>
      <c r="C40" s="140"/>
    </row>
    <row r="41" spans="1:3" ht="15.75" thickTop="1" x14ac:dyDescent="0.25">
      <c r="A41" s="103" t="s">
        <v>260</v>
      </c>
      <c r="B41" s="96"/>
    </row>
    <row r="42" spans="1:3" x14ac:dyDescent="0.25">
      <c r="A42" s="103" t="s">
        <v>261</v>
      </c>
      <c r="B42" s="205"/>
    </row>
    <row r="43" spans="1:3" x14ac:dyDescent="0.25">
      <c r="A43" s="103" t="str">
        <f>IF(E1=0,"Způsob nabytí 57)*     �","Způsob nabytí 57)*")</f>
        <v>Způsob nabytí 57)*</v>
      </c>
      <c r="B43" s="93" t="s">
        <v>9</v>
      </c>
    </row>
    <row r="44" spans="1:3" x14ac:dyDescent="0.25">
      <c r="A44" s="104" t="str">
        <f>IF(E1=0,"Vlastnictví 58)             �","Vlastnictví 58)")</f>
        <v>Vlastnictví 58)</v>
      </c>
      <c r="B44" s="93" t="s">
        <v>19</v>
      </c>
    </row>
    <row r="45" spans="1:3" ht="15.75" thickBot="1" x14ac:dyDescent="0.3">
      <c r="A45" s="170" t="s">
        <v>251</v>
      </c>
      <c r="B45" s="139"/>
      <c r="C45" s="140"/>
    </row>
    <row r="46" spans="1:3" ht="15.75" thickTop="1" x14ac:dyDescent="0.25">
      <c r="A46" s="103" t="s">
        <v>260</v>
      </c>
      <c r="B46" s="93"/>
    </row>
    <row r="47" spans="1:3" x14ac:dyDescent="0.25">
      <c r="A47" s="103" t="s">
        <v>261</v>
      </c>
      <c r="B47" s="205"/>
    </row>
    <row r="48" spans="1:3" x14ac:dyDescent="0.25">
      <c r="A48" s="103" t="str">
        <f>IF(E1=0,"Způsob nabytí 57)*     �","Způsob nabytí 57)*")</f>
        <v>Způsob nabytí 57)*</v>
      </c>
      <c r="B48" s="93" t="s">
        <v>9</v>
      </c>
    </row>
    <row r="49" spans="1:3" x14ac:dyDescent="0.25">
      <c r="A49" s="104" t="str">
        <f>IF(E1=0,"Vlastnictví 58)             �","Vlastnictví 58)")</f>
        <v>Vlastnictví 58)</v>
      </c>
      <c r="B49" s="93" t="s">
        <v>19</v>
      </c>
    </row>
    <row r="50" spans="1:3" ht="15.75" thickBot="1" x14ac:dyDescent="0.3">
      <c r="A50" s="170" t="s">
        <v>251</v>
      </c>
      <c r="B50" s="139"/>
      <c r="C50" s="140"/>
    </row>
    <row r="51" spans="1:3" ht="15.75" thickTop="1" x14ac:dyDescent="0.25">
      <c r="A51" s="103" t="s">
        <v>260</v>
      </c>
      <c r="B51" s="96"/>
    </row>
    <row r="52" spans="1:3" x14ac:dyDescent="0.25">
      <c r="A52" s="103" t="s">
        <v>261</v>
      </c>
      <c r="B52" s="205"/>
    </row>
    <row r="53" spans="1:3" x14ac:dyDescent="0.25">
      <c r="A53" s="103" t="str">
        <f>IF(E1=0,"Způsob nabytí 57)*     �","Způsob nabytí 57)*")</f>
        <v>Způsob nabytí 57)*</v>
      </c>
      <c r="B53" s="93" t="s">
        <v>9</v>
      </c>
    </row>
    <row r="54" spans="1:3" x14ac:dyDescent="0.25">
      <c r="A54" s="104" t="str">
        <f>IF(E1=0,"Vlastnictví 58)             �","Vlastnictví 58)")</f>
        <v>Vlastnictví 58)</v>
      </c>
      <c r="B54" s="93" t="s">
        <v>19</v>
      </c>
    </row>
    <row r="55" spans="1:3" ht="15.75" thickBot="1" x14ac:dyDescent="0.3">
      <c r="A55" s="170" t="s">
        <v>251</v>
      </c>
      <c r="B55" s="139"/>
      <c r="C55" s="140"/>
    </row>
    <row r="56" spans="1:3" ht="15.75" thickTop="1" x14ac:dyDescent="0.25">
      <c r="A56" s="103" t="s">
        <v>260</v>
      </c>
      <c r="B56" s="96"/>
    </row>
    <row r="57" spans="1:3" x14ac:dyDescent="0.25">
      <c r="A57" s="103" t="s">
        <v>261</v>
      </c>
      <c r="B57" s="205"/>
    </row>
    <row r="58" spans="1:3" x14ac:dyDescent="0.25">
      <c r="A58" s="103" t="str">
        <f>IF(E1=0,"Způsob nabytí 57)*     �","Způsob nabytí 57)*")</f>
        <v>Způsob nabytí 57)*</v>
      </c>
      <c r="B58" s="93" t="s">
        <v>9</v>
      </c>
    </row>
    <row r="59" spans="1:3" x14ac:dyDescent="0.25">
      <c r="A59" s="104" t="str">
        <f>IF(E1=0,"Vlastnictví 58)             �","Vlastnictví 58)")</f>
        <v>Vlastnictví 58)</v>
      </c>
      <c r="B59" s="93" t="s">
        <v>19</v>
      </c>
    </row>
    <row r="60" spans="1:3" ht="15.75" thickBot="1" x14ac:dyDescent="0.3">
      <c r="A60" s="170" t="s">
        <v>251</v>
      </c>
      <c r="B60" s="139"/>
      <c r="C60" s="140"/>
    </row>
    <row r="61" spans="1:3" ht="15.75" thickTop="1" x14ac:dyDescent="0.25">
      <c r="A61" s="103" t="s">
        <v>260</v>
      </c>
      <c r="B61" s="96"/>
    </row>
    <row r="62" spans="1:3" x14ac:dyDescent="0.25">
      <c r="A62" s="103" t="s">
        <v>261</v>
      </c>
      <c r="B62" s="205"/>
    </row>
    <row r="63" spans="1:3" x14ac:dyDescent="0.25">
      <c r="A63" s="103" t="str">
        <f>IF(E1=0,"Způsob nabytí 57)*     �","Způsob nabytí 57)*")</f>
        <v>Způsob nabytí 57)*</v>
      </c>
      <c r="B63" s="93" t="s">
        <v>9</v>
      </c>
    </row>
    <row r="64" spans="1:3" x14ac:dyDescent="0.25">
      <c r="A64" s="104" t="str">
        <f>IF(E1=0,"Vlastnictví 58)             �","Vlastnictví 58)")</f>
        <v>Vlastnictví 58)</v>
      </c>
      <c r="B64" s="93" t="s">
        <v>19</v>
      </c>
    </row>
    <row r="65" spans="1:3" ht="15.75" thickBot="1" x14ac:dyDescent="0.3">
      <c r="A65" s="170" t="s">
        <v>251</v>
      </c>
      <c r="B65" s="139"/>
      <c r="C65" s="140"/>
    </row>
    <row r="66" spans="1:3" ht="15.75" thickTop="1" x14ac:dyDescent="0.25">
      <c r="A66" s="103" t="s">
        <v>260</v>
      </c>
      <c r="B66" s="96"/>
    </row>
    <row r="67" spans="1:3" x14ac:dyDescent="0.25">
      <c r="A67" s="103" t="s">
        <v>261</v>
      </c>
      <c r="B67" s="205"/>
    </row>
    <row r="68" spans="1:3" x14ac:dyDescent="0.25">
      <c r="A68" s="103" t="str">
        <f>IF(E1=0,"Způsob nabytí 57)*     �","Způsob nabytí 57)*")</f>
        <v>Způsob nabytí 57)*</v>
      </c>
      <c r="B68" s="93" t="s">
        <v>9</v>
      </c>
    </row>
    <row r="69" spans="1:3" x14ac:dyDescent="0.25">
      <c r="A69" s="104" t="str">
        <f>IF(E1=0,"Vlastnictví 58)             �","Vlastnictví 58)")</f>
        <v>Vlastnictví 58)</v>
      </c>
      <c r="B69" s="93" t="s">
        <v>19</v>
      </c>
    </row>
    <row r="70" spans="1:3" ht="15.75" thickBot="1" x14ac:dyDescent="0.3">
      <c r="A70" s="170" t="s">
        <v>251</v>
      </c>
      <c r="B70" s="139"/>
      <c r="C70" s="140"/>
    </row>
    <row r="71" spans="1:3" ht="15.75" thickTop="1" x14ac:dyDescent="0.25">
      <c r="A71" s="103" t="s">
        <v>260</v>
      </c>
      <c r="B71" s="96"/>
    </row>
    <row r="72" spans="1:3" x14ac:dyDescent="0.25">
      <c r="A72" s="103" t="s">
        <v>261</v>
      </c>
      <c r="B72" s="205"/>
    </row>
    <row r="73" spans="1:3" x14ac:dyDescent="0.25">
      <c r="A73" s="103" t="str">
        <f>IF(E1=0,"Způsob nabytí 57)*     �","Způsob nabytí 57)*")</f>
        <v>Způsob nabytí 57)*</v>
      </c>
      <c r="B73" s="93" t="s">
        <v>9</v>
      </c>
    </row>
    <row r="74" spans="1:3" x14ac:dyDescent="0.25">
      <c r="A74" s="104" t="str">
        <f>IF(E1=0,"Vlastnictví 58)             �","Vlastnictví 58)")</f>
        <v>Vlastnictví 58)</v>
      </c>
      <c r="B74" s="93" t="s">
        <v>19</v>
      </c>
    </row>
    <row r="75" spans="1:3" ht="15.75" thickBot="1" x14ac:dyDescent="0.3">
      <c r="A75" s="170" t="s">
        <v>251</v>
      </c>
      <c r="B75" s="139"/>
      <c r="C75" s="140"/>
    </row>
    <row r="76" spans="1:3" ht="15.75" thickTop="1" x14ac:dyDescent="0.25">
      <c r="A76" s="103" t="s">
        <v>260</v>
      </c>
      <c r="B76" s="96"/>
    </row>
    <row r="77" spans="1:3" x14ac:dyDescent="0.25">
      <c r="A77" s="103" t="s">
        <v>261</v>
      </c>
      <c r="B77" s="205"/>
    </row>
    <row r="78" spans="1:3" x14ac:dyDescent="0.25">
      <c r="A78" s="103" t="str">
        <f>IF(E1=0,"Způsob nabytí 57)*     �","Způsob nabytí 57)*")</f>
        <v>Způsob nabytí 57)*</v>
      </c>
      <c r="B78" s="93" t="s">
        <v>9</v>
      </c>
    </row>
    <row r="79" spans="1:3" x14ac:dyDescent="0.25">
      <c r="A79" s="104" t="str">
        <f>IF(E1=0,"Vlastnictví 58)             �","Vlastnictví 58)")</f>
        <v>Vlastnictví 58)</v>
      </c>
      <c r="B79" s="93" t="s">
        <v>19</v>
      </c>
    </row>
    <row r="80" spans="1:3" ht="15.75" thickBot="1" x14ac:dyDescent="0.3">
      <c r="A80" s="170" t="s">
        <v>251</v>
      </c>
      <c r="B80" s="139"/>
      <c r="C80" s="140"/>
    </row>
    <row r="81" spans="1:2" ht="14.85" customHeight="1" thickTop="1" x14ac:dyDescent="0.25"/>
    <row r="82" spans="1:2" x14ac:dyDescent="0.25">
      <c r="A82" s="327" t="s">
        <v>109</v>
      </c>
      <c r="B82" s="351"/>
    </row>
  </sheetData>
  <sheetProtection algorithmName="SHA-512" hashValue="0Tc45gXI1T19B+vzKoJE8Rm+jXx19I7stbuctR+b3y55eTn4jXytHONiSavn2q+QmS+ywXdydv8GzdTenKJQ2g==" saltValue="moUUc44qdUd0DFM9Yu9JYg==" spinCount="100000" sheet="1" objects="1" scenarios="1"/>
  <mergeCells count="7">
    <mergeCell ref="A9:C10"/>
    <mergeCell ref="A1:C1"/>
    <mergeCell ref="B3:C3"/>
    <mergeCell ref="B5:C5"/>
    <mergeCell ref="B7:C7"/>
    <mergeCell ref="B8:C8"/>
    <mergeCell ref="B6:C6"/>
  </mergeCells>
  <conditionalFormatting sqref="B13 B18 B23 B28 B33 B38 B43 B48 B53 B58 B63 B68 B73 B78">
    <cfRule type="containsText" dxfId="19" priority="80" operator="containsText" text="Vyberte způsob nabytí">
      <formula>NOT(ISERROR(SEARCH("Vyberte způsob nabytí",B13)))</formula>
    </cfRule>
  </conditionalFormatting>
  <conditionalFormatting sqref="B13:B14 B18:B19 B23:B24 B28:B29 B33:B34 B38:B39 B43:B44 B48:B49 B53:B54 B58:B59 B63:B64 B68:B69 B73:B74 B78:B79">
    <cfRule type="expression" dxfId="18" priority="1">
      <formula>$E$1=0</formula>
    </cfRule>
  </conditionalFormatting>
  <conditionalFormatting sqref="B14 B19 B24 B29 B34 B39 B44 B49 B54 B59 B64 B69 B74 B79 C3:C5 B3:B6 A4:A6">
    <cfRule type="containsText" dxfId="17" priority="79" operator="containsText" text="Vyberte typ vlastnictví">
      <formula>NOT(ISERROR(SEARCH("Vyberte typ vlastnictví",A3)))</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2&amp;R&amp;8List č. 09 - Jiné věci movité</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900-000000000000}">
          <x14:formula1>
            <xm:f>Data!$Q$3:$Q$9</xm:f>
          </x14:formula1>
          <xm:sqref>B48 B43 B38 B33 B28 B23 B18 B78 B53 B58 B63 B68 B73 B13</xm:sqref>
        </x14:dataValidation>
        <x14:dataValidation type="list" allowBlank="1" showInputMessage="1" showErrorMessage="1" xr:uid="{00000000-0002-0000-0900-000001000000}">
          <x14:formula1>
            <xm:f>Data!$R$3:$R$6</xm:f>
          </x14:formula1>
          <xm:sqref>B49 B44 B39 B34 B29 B24 B19 B79 B54 B59 B64 B69 B74 B14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4"/>
  <dimension ref="A1:P83"/>
  <sheetViews>
    <sheetView showGridLines="0" showRowColHeaders="0" showRuler="0" zoomScale="125" zoomScaleNormal="125" zoomScalePageLayoutView="125" workbookViewId="0">
      <selection activeCell="B12" sqref="B12"/>
    </sheetView>
  </sheetViews>
  <sheetFormatPr defaultColWidth="9.140625" defaultRowHeight="15" x14ac:dyDescent="0.25"/>
  <cols>
    <col min="1" max="1" width="21.5703125" customWidth="1"/>
    <col min="2" max="2" width="59.7109375" customWidth="1"/>
    <col min="3" max="3" width="4.5703125" customWidth="1"/>
    <col min="4" max="4" width="1.140625" customWidth="1"/>
    <col min="5" max="5" width="0" hidden="1" customWidth="1"/>
    <col min="16" max="16" width="13.7109375" hidden="1" customWidth="1"/>
  </cols>
  <sheetData>
    <row r="1" spans="1:16" ht="14.65"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P1" s="1"/>
    </row>
    <row r="2" spans="1:16" ht="14.1" customHeight="1" x14ac:dyDescent="0.25">
      <c r="P2" s="124" t="s">
        <v>46</v>
      </c>
    </row>
    <row r="3" spans="1:16" ht="14.1" customHeight="1" x14ac:dyDescent="0.25">
      <c r="A3" s="215" t="s">
        <v>283</v>
      </c>
      <c r="B3" s="464" t="s">
        <v>155</v>
      </c>
      <c r="C3" s="464"/>
      <c r="P3" s="1"/>
    </row>
    <row r="4" spans="1:16" ht="14.65" customHeight="1" x14ac:dyDescent="0.25">
      <c r="A4" s="123"/>
      <c r="B4" s="123" t="s">
        <v>80</v>
      </c>
      <c r="C4" s="125"/>
      <c r="P4" s="1"/>
    </row>
    <row r="5" spans="1:16" ht="14.65" customHeight="1" x14ac:dyDescent="0.25">
      <c r="A5" s="4" t="s">
        <v>130</v>
      </c>
      <c r="B5" s="474" t="str">
        <f>IF(Oznámení!B7="","",CONCATENATE(Oznámení!B7,", nar. ",TEXT(Oznámení!B8,"dd.mm.rrrr")))</f>
        <v/>
      </c>
      <c r="C5" s="475"/>
      <c r="P5" s="1" t="s">
        <v>89</v>
      </c>
    </row>
    <row r="6" spans="1:16" ht="14.65" customHeight="1" x14ac:dyDescent="0.25">
      <c r="A6" s="4" t="s">
        <v>131</v>
      </c>
      <c r="B6" s="474" t="str">
        <f>IF(Oznámení!B21="","",Oznámení!B21)</f>
        <v/>
      </c>
      <c r="C6" s="475"/>
      <c r="P6" s="9" t="s">
        <v>44</v>
      </c>
    </row>
    <row r="7" spans="1:16" ht="14.65" customHeight="1" x14ac:dyDescent="0.25">
      <c r="A7" s="4" t="s">
        <v>102</v>
      </c>
      <c r="B7" s="461" t="str">
        <f>IF(E1=1,"Vstupní oznámení; řádné",IF(E1=2,"Vstupní oznámení; doplnění",IF(E1=0,"Vstupní oznámení;       ⃝   řádné              ⃝   doplnění")))</f>
        <v>Vstupní oznámení; řádné</v>
      </c>
      <c r="C7" s="462"/>
      <c r="P7" s="1" t="s">
        <v>45</v>
      </c>
    </row>
    <row r="8" spans="1:16" ht="14.65" customHeight="1" x14ac:dyDescent="0.25">
      <c r="A8" s="4" t="s">
        <v>227</v>
      </c>
      <c r="B8" s="470" t="str">
        <f>IF(Oznámení!B30="","",Oznámení!B30)</f>
        <v/>
      </c>
      <c r="C8" s="471"/>
      <c r="P8" s="1"/>
    </row>
    <row r="9" spans="1:16" ht="14.1" customHeight="1" x14ac:dyDescent="0.25">
      <c r="A9" s="388" t="s">
        <v>263</v>
      </c>
      <c r="B9" s="389"/>
      <c r="C9" s="390"/>
      <c r="P9" s="9"/>
    </row>
    <row r="10" spans="1:16" ht="14.1" customHeight="1" x14ac:dyDescent="0.25">
      <c r="A10" s="394"/>
      <c r="B10" s="395"/>
      <c r="C10" s="396"/>
    </row>
    <row r="11" spans="1:16" ht="14.1" customHeight="1" x14ac:dyDescent="0.25">
      <c r="A11" s="137"/>
      <c r="B11" s="148" t="str">
        <f>IF(C9="Ne","Věřitel - právnická osoba","Věřitel - právnická osoba*")</f>
        <v>Věřitel - právnická osoba*</v>
      </c>
      <c r="C11" s="132"/>
    </row>
    <row r="12" spans="1:16" x14ac:dyDescent="0.25">
      <c r="A12" s="102" t="s">
        <v>264</v>
      </c>
      <c r="B12" s="345"/>
      <c r="C12" s="38"/>
    </row>
    <row r="13" spans="1:16" x14ac:dyDescent="0.25">
      <c r="A13" s="103" t="s">
        <v>265</v>
      </c>
      <c r="B13" s="205"/>
      <c r="C13" s="38"/>
    </row>
    <row r="14" spans="1:16" x14ac:dyDescent="0.25">
      <c r="A14" s="92" t="s">
        <v>266</v>
      </c>
      <c r="B14" s="225"/>
      <c r="C14" s="100"/>
    </row>
    <row r="15" spans="1:16" x14ac:dyDescent="0.25">
      <c r="A15" s="104" t="s">
        <v>267</v>
      </c>
      <c r="B15" s="227"/>
      <c r="C15" s="19"/>
    </row>
    <row r="16" spans="1:16" ht="14.1" customHeight="1" x14ac:dyDescent="0.25">
      <c r="A16" s="452" t="s">
        <v>268</v>
      </c>
      <c r="B16" s="452"/>
      <c r="C16" s="452"/>
    </row>
    <row r="17" spans="1:3" x14ac:dyDescent="0.25">
      <c r="A17" s="101" t="s">
        <v>111</v>
      </c>
      <c r="B17" s="227"/>
      <c r="C17" s="100"/>
    </row>
    <row r="18" spans="1:3" x14ac:dyDescent="0.25">
      <c r="A18" s="101" t="s">
        <v>116</v>
      </c>
      <c r="B18" s="227"/>
      <c r="C18" s="100"/>
    </row>
    <row r="19" spans="1:3" x14ac:dyDescent="0.25">
      <c r="A19" s="54" t="s">
        <v>253</v>
      </c>
      <c r="B19" s="230"/>
      <c r="C19" s="14"/>
    </row>
    <row r="20" spans="1:3" ht="14.1" customHeight="1" x14ac:dyDescent="0.25">
      <c r="A20" s="137"/>
      <c r="B20" s="148" t="str">
        <f>IF(C18="Ne","Věřitel - právnická osoba","Věřitel - právnická osoba*")</f>
        <v>Věřitel - právnická osoba*</v>
      </c>
      <c r="C20" s="132"/>
    </row>
    <row r="21" spans="1:3" x14ac:dyDescent="0.25">
      <c r="A21" s="102" t="s">
        <v>264</v>
      </c>
      <c r="B21" s="228"/>
      <c r="C21" s="38"/>
    </row>
    <row r="22" spans="1:3" x14ac:dyDescent="0.25">
      <c r="A22" s="103" t="s">
        <v>265</v>
      </c>
      <c r="B22" s="205"/>
      <c r="C22" s="38"/>
    </row>
    <row r="23" spans="1:3" x14ac:dyDescent="0.25">
      <c r="A23" s="92" t="s">
        <v>266</v>
      </c>
      <c r="B23" s="225"/>
      <c r="C23" s="100"/>
    </row>
    <row r="24" spans="1:3" x14ac:dyDescent="0.25">
      <c r="A24" s="104" t="s">
        <v>267</v>
      </c>
      <c r="B24" s="227"/>
      <c r="C24" s="19"/>
    </row>
    <row r="25" spans="1:3" ht="14.1" customHeight="1" x14ac:dyDescent="0.25">
      <c r="A25" s="452" t="s">
        <v>268</v>
      </c>
      <c r="B25" s="452"/>
      <c r="C25" s="452"/>
    </row>
    <row r="26" spans="1:3" x14ac:dyDescent="0.25">
      <c r="A26" s="133" t="s">
        <v>111</v>
      </c>
      <c r="B26" s="227"/>
      <c r="C26" s="100"/>
    </row>
    <row r="27" spans="1:3" x14ac:dyDescent="0.25">
      <c r="A27" s="133" t="s">
        <v>116</v>
      </c>
      <c r="B27" s="227"/>
      <c r="C27" s="100"/>
    </row>
    <row r="28" spans="1:3" x14ac:dyDescent="0.25">
      <c r="A28" s="54" t="s">
        <v>253</v>
      </c>
      <c r="B28" s="230"/>
      <c r="C28" s="14"/>
    </row>
    <row r="29" spans="1:3" ht="14.1" customHeight="1" x14ac:dyDescent="0.25">
      <c r="A29" s="137"/>
      <c r="B29" s="148" t="s">
        <v>113</v>
      </c>
      <c r="C29" s="132"/>
    </row>
    <row r="30" spans="1:3" x14ac:dyDescent="0.25">
      <c r="A30" s="102" t="s">
        <v>264</v>
      </c>
      <c r="B30" s="228"/>
      <c r="C30" s="38"/>
    </row>
    <row r="31" spans="1:3" x14ac:dyDescent="0.25">
      <c r="A31" s="103" t="s">
        <v>265</v>
      </c>
      <c r="B31" s="205"/>
      <c r="C31" s="38"/>
    </row>
    <row r="32" spans="1:3" x14ac:dyDescent="0.25">
      <c r="A32" s="92" t="s">
        <v>266</v>
      </c>
      <c r="B32" s="225"/>
      <c r="C32" s="100"/>
    </row>
    <row r="33" spans="1:3" x14ac:dyDescent="0.25">
      <c r="A33" s="104" t="s">
        <v>267</v>
      </c>
      <c r="B33" s="227"/>
      <c r="C33" s="19"/>
    </row>
    <row r="34" spans="1:3" ht="14.1" customHeight="1" x14ac:dyDescent="0.25">
      <c r="A34" s="452" t="s">
        <v>268</v>
      </c>
      <c r="B34" s="452"/>
      <c r="C34" s="452"/>
    </row>
    <row r="35" spans="1:3" x14ac:dyDescent="0.25">
      <c r="A35" s="133" t="s">
        <v>111</v>
      </c>
      <c r="B35" s="227"/>
      <c r="C35" s="100"/>
    </row>
    <row r="36" spans="1:3" x14ac:dyDescent="0.25">
      <c r="A36" s="133" t="s">
        <v>116</v>
      </c>
      <c r="B36" s="227"/>
      <c r="C36" s="100"/>
    </row>
    <row r="37" spans="1:3" x14ac:dyDescent="0.25">
      <c r="A37" s="54" t="s">
        <v>253</v>
      </c>
      <c r="B37" s="230"/>
      <c r="C37" s="14"/>
    </row>
    <row r="38" spans="1:3" ht="14.1" customHeight="1" x14ac:dyDescent="0.25">
      <c r="A38" s="137"/>
      <c r="B38" s="148" t="s">
        <v>113</v>
      </c>
      <c r="C38" s="132"/>
    </row>
    <row r="39" spans="1:3" x14ac:dyDescent="0.25">
      <c r="A39" s="102" t="s">
        <v>264</v>
      </c>
      <c r="B39" s="228"/>
      <c r="C39" s="38"/>
    </row>
    <row r="40" spans="1:3" x14ac:dyDescent="0.25">
      <c r="A40" s="103" t="s">
        <v>265</v>
      </c>
      <c r="B40" s="205"/>
      <c r="C40" s="38"/>
    </row>
    <row r="41" spans="1:3" x14ac:dyDescent="0.25">
      <c r="A41" s="92" t="s">
        <v>266</v>
      </c>
      <c r="B41" s="225"/>
      <c r="C41" s="100"/>
    </row>
    <row r="42" spans="1:3" x14ac:dyDescent="0.25">
      <c r="A42" s="104" t="s">
        <v>267</v>
      </c>
      <c r="B42" s="227"/>
      <c r="C42" s="19"/>
    </row>
    <row r="43" spans="1:3" ht="14.1" customHeight="1" x14ac:dyDescent="0.25">
      <c r="A43" s="452" t="s">
        <v>268</v>
      </c>
      <c r="B43" s="452"/>
      <c r="C43" s="452"/>
    </row>
    <row r="44" spans="1:3" x14ac:dyDescent="0.25">
      <c r="A44" s="133" t="s">
        <v>111</v>
      </c>
      <c r="B44" s="227"/>
      <c r="C44" s="100"/>
    </row>
    <row r="45" spans="1:3" x14ac:dyDescent="0.25">
      <c r="A45" s="133" t="s">
        <v>116</v>
      </c>
      <c r="B45" s="227"/>
      <c r="C45" s="100"/>
    </row>
    <row r="46" spans="1:3" x14ac:dyDescent="0.25">
      <c r="A46" s="54" t="s">
        <v>253</v>
      </c>
      <c r="B46" s="230"/>
      <c r="C46" s="14"/>
    </row>
    <row r="47" spans="1:3" ht="14.1" customHeight="1" x14ac:dyDescent="0.25">
      <c r="A47" s="360"/>
      <c r="B47" s="360" t="s">
        <v>114</v>
      </c>
      <c r="C47" s="361"/>
    </row>
    <row r="48" spans="1:3" x14ac:dyDescent="0.25">
      <c r="A48" s="102" t="s">
        <v>264</v>
      </c>
      <c r="B48" s="228"/>
      <c r="C48" s="38"/>
    </row>
    <row r="49" spans="1:3" x14ac:dyDescent="0.25">
      <c r="A49" s="103" t="s">
        <v>265</v>
      </c>
      <c r="B49" s="205"/>
      <c r="C49" s="38"/>
    </row>
    <row r="50" spans="1:3" x14ac:dyDescent="0.25">
      <c r="A50" s="101" t="s">
        <v>120</v>
      </c>
      <c r="B50" s="227"/>
      <c r="C50" s="100"/>
    </row>
    <row r="51" spans="1:3" x14ac:dyDescent="0.25">
      <c r="A51" s="54" t="s">
        <v>253</v>
      </c>
      <c r="B51" s="227"/>
      <c r="C51" s="14"/>
    </row>
    <row r="52" spans="1:3" ht="14.1" customHeight="1" x14ac:dyDescent="0.25">
      <c r="A52" s="137"/>
      <c r="B52" s="148" t="s">
        <v>114</v>
      </c>
      <c r="C52" s="132"/>
    </row>
    <row r="53" spans="1:3" x14ac:dyDescent="0.25">
      <c r="A53" s="102" t="s">
        <v>264</v>
      </c>
      <c r="B53" s="228"/>
      <c r="C53" s="38"/>
    </row>
    <row r="54" spans="1:3" x14ac:dyDescent="0.25">
      <c r="A54" s="103" t="s">
        <v>265</v>
      </c>
      <c r="B54" s="205"/>
      <c r="C54" s="38"/>
    </row>
    <row r="55" spans="1:3" x14ac:dyDescent="0.25">
      <c r="A55" s="101" t="s">
        <v>120</v>
      </c>
      <c r="B55" s="227"/>
      <c r="C55" s="100"/>
    </row>
    <row r="56" spans="1:3" x14ac:dyDescent="0.25">
      <c r="A56" s="54" t="s">
        <v>253</v>
      </c>
      <c r="B56" s="230"/>
      <c r="C56" s="14"/>
    </row>
    <row r="57" spans="1:3" ht="14.1" customHeight="1" x14ac:dyDescent="0.25">
      <c r="A57" s="137"/>
      <c r="B57" s="148" t="s">
        <v>114</v>
      </c>
      <c r="C57" s="132"/>
    </row>
    <row r="58" spans="1:3" x14ac:dyDescent="0.25">
      <c r="A58" s="102" t="s">
        <v>264</v>
      </c>
      <c r="B58" s="228"/>
      <c r="C58" s="38"/>
    </row>
    <row r="59" spans="1:3" x14ac:dyDescent="0.25">
      <c r="A59" s="103" t="s">
        <v>265</v>
      </c>
      <c r="B59" s="205"/>
      <c r="C59" s="38"/>
    </row>
    <row r="60" spans="1:3" x14ac:dyDescent="0.25">
      <c r="A60" s="101" t="s">
        <v>120</v>
      </c>
      <c r="B60" s="227"/>
      <c r="C60" s="100"/>
    </row>
    <row r="61" spans="1:3" x14ac:dyDescent="0.25">
      <c r="A61" s="54" t="s">
        <v>253</v>
      </c>
      <c r="B61" s="230"/>
      <c r="C61" s="14"/>
    </row>
    <row r="62" spans="1:3" ht="14.1" customHeight="1" x14ac:dyDescent="0.25">
      <c r="A62" s="137"/>
      <c r="B62" s="148" t="s">
        <v>114</v>
      </c>
      <c r="C62" s="132"/>
    </row>
    <row r="63" spans="1:3" x14ac:dyDescent="0.25">
      <c r="A63" s="102" t="s">
        <v>264</v>
      </c>
      <c r="B63" s="228"/>
      <c r="C63" s="38"/>
    </row>
    <row r="64" spans="1:3" x14ac:dyDescent="0.25">
      <c r="A64" s="103" t="s">
        <v>265</v>
      </c>
      <c r="B64" s="205"/>
      <c r="C64" s="38"/>
    </row>
    <row r="65" spans="1:3" x14ac:dyDescent="0.25">
      <c r="A65" s="101" t="s">
        <v>120</v>
      </c>
      <c r="B65" s="227"/>
      <c r="C65" s="100"/>
    </row>
    <row r="66" spans="1:3" x14ac:dyDescent="0.25">
      <c r="A66" s="54" t="s">
        <v>253</v>
      </c>
      <c r="B66" s="230"/>
      <c r="C66" s="14"/>
    </row>
    <row r="67" spans="1:3" ht="14.1" customHeight="1" x14ac:dyDescent="0.25">
      <c r="A67" s="137"/>
      <c r="B67" s="148" t="s">
        <v>114</v>
      </c>
      <c r="C67" s="132"/>
    </row>
    <row r="68" spans="1:3" x14ac:dyDescent="0.25">
      <c r="A68" s="102" t="s">
        <v>264</v>
      </c>
      <c r="B68" s="228"/>
      <c r="C68" s="38"/>
    </row>
    <row r="69" spans="1:3" x14ac:dyDescent="0.25">
      <c r="A69" s="103" t="s">
        <v>265</v>
      </c>
      <c r="B69" s="205"/>
      <c r="C69" s="38"/>
    </row>
    <row r="70" spans="1:3" x14ac:dyDescent="0.25">
      <c r="A70" s="101" t="s">
        <v>120</v>
      </c>
      <c r="B70" s="227"/>
      <c r="C70" s="100"/>
    </row>
    <row r="71" spans="1:3" x14ac:dyDescent="0.25">
      <c r="A71" s="54" t="s">
        <v>253</v>
      </c>
      <c r="B71" s="230"/>
      <c r="C71" s="14"/>
    </row>
    <row r="72" spans="1:3" ht="14.1" customHeight="1" x14ac:dyDescent="0.25">
      <c r="A72" s="137"/>
      <c r="B72" s="148" t="s">
        <v>114</v>
      </c>
      <c r="C72" s="132"/>
    </row>
    <row r="73" spans="1:3" x14ac:dyDescent="0.25">
      <c r="A73" s="102" t="s">
        <v>264</v>
      </c>
      <c r="B73" s="228"/>
      <c r="C73" s="38"/>
    </row>
    <row r="74" spans="1:3" x14ac:dyDescent="0.25">
      <c r="A74" s="103" t="s">
        <v>265</v>
      </c>
      <c r="B74" s="205"/>
      <c r="C74" s="38"/>
    </row>
    <row r="75" spans="1:3" x14ac:dyDescent="0.25">
      <c r="A75" s="101" t="s">
        <v>120</v>
      </c>
      <c r="B75" s="227"/>
      <c r="C75" s="100"/>
    </row>
    <row r="76" spans="1:3" x14ac:dyDescent="0.25">
      <c r="A76" s="54" t="s">
        <v>253</v>
      </c>
      <c r="B76" s="230"/>
      <c r="C76" s="14"/>
    </row>
    <row r="77" spans="1:3" ht="14.1" customHeight="1" x14ac:dyDescent="0.25">
      <c r="A77" s="137"/>
      <c r="B77" s="148" t="s">
        <v>114</v>
      </c>
      <c r="C77" s="132"/>
    </row>
    <row r="78" spans="1:3" x14ac:dyDescent="0.25">
      <c r="A78" s="102" t="s">
        <v>264</v>
      </c>
      <c r="B78" s="228"/>
      <c r="C78" s="38"/>
    </row>
    <row r="79" spans="1:3" x14ac:dyDescent="0.25">
      <c r="A79" s="103" t="s">
        <v>265</v>
      </c>
      <c r="B79" s="205"/>
      <c r="C79" s="38"/>
    </row>
    <row r="80" spans="1:3" x14ac:dyDescent="0.25">
      <c r="A80" s="101" t="s">
        <v>120</v>
      </c>
      <c r="B80" s="227"/>
      <c r="C80" s="100"/>
    </row>
    <row r="81" spans="1:3" ht="15.75" thickBot="1" x14ac:dyDescent="0.3">
      <c r="A81" s="145" t="s">
        <v>253</v>
      </c>
      <c r="B81" s="251"/>
      <c r="C81" s="146"/>
    </row>
    <row r="82" spans="1:3" ht="15.75" thickTop="1" x14ac:dyDescent="0.25"/>
    <row r="83" spans="1:3" x14ac:dyDescent="0.25">
      <c r="A83" t="s">
        <v>109</v>
      </c>
      <c r="B83" s="351"/>
    </row>
  </sheetData>
  <sheetProtection algorithmName="SHA-512" hashValue="Eq9qHwFokvPkmJJv+mVsE96Q0SrVrYU40ZFx+63RsJ+LF8P3lltdwDu0d+P/jgzHBppOgjljjUFA0eBXcFBHhA==" saltValue="K/AkqFF4GhPbUrKt+jxepw==" spinCount="100000" sheet="1" objects="1" scenarios="1"/>
  <mergeCells count="11">
    <mergeCell ref="A43:C43"/>
    <mergeCell ref="B5:C5"/>
    <mergeCell ref="A9:C10"/>
    <mergeCell ref="B7:C7"/>
    <mergeCell ref="B8:C8"/>
    <mergeCell ref="B6:C6"/>
    <mergeCell ref="A1:C1"/>
    <mergeCell ref="B3:C3"/>
    <mergeCell ref="A16:C16"/>
    <mergeCell ref="A25:C25"/>
    <mergeCell ref="A34:C34"/>
  </mergeCells>
  <conditionalFormatting sqref="C3:C5 B3:B6 A4:A6">
    <cfRule type="containsText" dxfId="16" priority="28" operator="containsText" text="Vyberte typ vlastnictví">
      <formula>NOT(ISERROR(SEARCH("Vyberte typ vlastnictví",A3)))</formula>
    </cfRule>
  </conditionalFormatting>
  <conditionalFormatting sqref="P1 B11:C13 A11:A28 C14:C15 B15 B17:B18 C17:C28 B20:C22 B24 B26:B27 A29:C81">
    <cfRule type="cellIs" dxfId="15" priority="27" operator="equal">
      <formula>$J$15</formula>
    </cfRule>
  </conditionalFormatting>
  <conditionalFormatting sqref="P1:P9">
    <cfRule type="cellIs" dxfId="14" priority="23" operator="equal">
      <formula>$R$15</formula>
    </cfRule>
    <cfRule type="cellIs" dxfId="13" priority="24" operator="equal">
      <formula>#REF!</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2&amp;R&amp;8List č. 10 - Nesplacené závazky</oddHeader>
    <oddFooter>&amp;L&amp;8OZ 1 - NS/12/2023&amp;R&amp;8&amp;P</oddFooter>
    <firstFooter>&amp;L&amp;8OZ 1 - NS/12/2023&amp;R&amp;8&amp;P</first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1"/>
  <dimension ref="A1:Z253"/>
  <sheetViews>
    <sheetView showGridLines="0" showRowColHeaders="0" zoomScaleNormal="100" workbookViewId="0">
      <selection activeCell="W3" sqref="W3"/>
    </sheetView>
  </sheetViews>
  <sheetFormatPr defaultRowHeight="15" x14ac:dyDescent="0.25"/>
  <cols>
    <col min="1" max="1" width="27.28515625" style="3" customWidth="1"/>
    <col min="2" max="8" width="23.7109375" style="3" customWidth="1"/>
    <col min="9" max="9" width="41.5703125" style="259" customWidth="1"/>
    <col min="10" max="10" width="24.42578125" style="259" bestFit="1" customWidth="1"/>
    <col min="11" max="13" width="41.5703125" style="259" customWidth="1"/>
    <col min="14" max="15" width="23.7109375" style="1" customWidth="1"/>
    <col min="16" max="16" width="30.5703125" style="1" customWidth="1"/>
    <col min="17" max="21" width="23.7109375" style="1" customWidth="1"/>
    <col min="23" max="23" width="16" bestFit="1" customWidth="1"/>
    <col min="24" max="24" width="9.140625" style="296"/>
    <col min="26" max="26" width="45.5703125" customWidth="1"/>
  </cols>
  <sheetData>
    <row r="1" spans="1:26" ht="15.75" thickBot="1" x14ac:dyDescent="0.3">
      <c r="B1" s="2"/>
      <c r="C1" s="2"/>
      <c r="D1" s="2"/>
      <c r="E1" s="2"/>
      <c r="F1" s="2"/>
      <c r="G1" s="2"/>
      <c r="H1" s="2"/>
      <c r="W1" s="260" t="s">
        <v>134</v>
      </c>
      <c r="X1" s="260" t="s">
        <v>156</v>
      </c>
    </row>
    <row r="2" spans="1:26" ht="16.5" thickTop="1" thickBot="1" x14ac:dyDescent="0.3">
      <c r="A2" s="261" t="s">
        <v>48</v>
      </c>
      <c r="B2" s="262" t="s">
        <v>49</v>
      </c>
      <c r="C2" s="262" t="s">
        <v>50</v>
      </c>
      <c r="D2" s="22" t="s">
        <v>132</v>
      </c>
      <c r="E2" s="262" t="s">
        <v>157</v>
      </c>
      <c r="F2" s="262" t="s">
        <v>158</v>
      </c>
      <c r="G2" s="262" t="s">
        <v>51</v>
      </c>
      <c r="H2" s="263" t="s">
        <v>81</v>
      </c>
      <c r="I2" s="264" t="s">
        <v>52</v>
      </c>
      <c r="J2" s="265" t="s">
        <v>159</v>
      </c>
      <c r="K2" s="265" t="s">
        <v>159</v>
      </c>
      <c r="L2" s="266" t="s">
        <v>160</v>
      </c>
      <c r="M2" s="267"/>
      <c r="N2" s="23" t="s">
        <v>161</v>
      </c>
      <c r="O2" s="1" t="s">
        <v>162</v>
      </c>
      <c r="P2" s="23" t="s">
        <v>53</v>
      </c>
      <c r="Q2" s="261" t="s">
        <v>163</v>
      </c>
      <c r="R2" s="261" t="s">
        <v>164</v>
      </c>
      <c r="S2" s="268" t="s">
        <v>47</v>
      </c>
      <c r="T2" s="268" t="s">
        <v>47</v>
      </c>
      <c r="U2" s="269" t="s">
        <v>46</v>
      </c>
      <c r="W2" s="270">
        <v>1</v>
      </c>
      <c r="X2" s="271" t="s">
        <v>165</v>
      </c>
    </row>
    <row r="3" spans="1:26" ht="15.75" thickTop="1" x14ac:dyDescent="0.25">
      <c r="A3" s="27" t="s">
        <v>6</v>
      </c>
      <c r="B3" s="28" t="s">
        <v>36</v>
      </c>
      <c r="C3" s="28" t="s">
        <v>37</v>
      </c>
      <c r="E3" s="28" t="s">
        <v>59</v>
      </c>
      <c r="F3" s="37" t="s">
        <v>41</v>
      </c>
      <c r="G3" s="27" t="s">
        <v>27</v>
      </c>
      <c r="H3" s="272" t="s">
        <v>84</v>
      </c>
      <c r="I3" s="273" t="s">
        <v>8</v>
      </c>
      <c r="J3" s="27" t="s">
        <v>9</v>
      </c>
      <c r="K3" s="27" t="s">
        <v>19</v>
      </c>
      <c r="L3" s="274" t="str">
        <f>IF(Oznámení!$B$123="vyberte druh nemovité věci","Vyberte specifikaci druhu",IF(Oznámení!$B$123="pozemek",M16,IF(Oznámení!$B$123="stavba",M29,IF(Oznámení!$B$123="jednotka",M42,IF(Oznámení!$B$123="jiné",M68,IF(Oznámení!$B$123="právo stavby",M55,""))))))</f>
        <v>Vyberte specifikaci druhu</v>
      </c>
      <c r="M3" s="275"/>
      <c r="N3" s="27" t="s">
        <v>26</v>
      </c>
      <c r="O3" s="27" t="s">
        <v>19</v>
      </c>
      <c r="P3" s="27" t="s">
        <v>19</v>
      </c>
      <c r="Q3" s="27" t="s">
        <v>9</v>
      </c>
      <c r="R3" s="27" t="s">
        <v>19</v>
      </c>
      <c r="S3" s="276" t="s">
        <v>71</v>
      </c>
      <c r="T3" s="277" t="s">
        <v>85</v>
      </c>
      <c r="U3" s="277" t="s">
        <v>89</v>
      </c>
      <c r="W3" s="270">
        <v>2</v>
      </c>
      <c r="X3" s="278" t="s">
        <v>166</v>
      </c>
    </row>
    <row r="4" spans="1:26" ht="96" x14ac:dyDescent="0.25">
      <c r="A4" s="279" t="s">
        <v>121</v>
      </c>
      <c r="B4" s="257" t="s">
        <v>30</v>
      </c>
      <c r="C4" s="256" t="s">
        <v>32</v>
      </c>
      <c r="D4" s="280"/>
      <c r="E4" s="256" t="s">
        <v>38</v>
      </c>
      <c r="F4" s="257" t="s">
        <v>62</v>
      </c>
      <c r="G4" s="279" t="s">
        <v>63</v>
      </c>
      <c r="H4" s="281" t="s">
        <v>82</v>
      </c>
      <c r="I4" s="282" t="s">
        <v>7</v>
      </c>
      <c r="J4" s="279" t="s">
        <v>10</v>
      </c>
      <c r="K4" s="279" t="s">
        <v>17</v>
      </c>
      <c r="L4" s="283" t="str">
        <f>IF(Oznámení!$B123="vyberte druh nemovité věci","Nezvolili jste druh nemovité věci",IF(Oznámení!$B123="pozemek",M17,IF(Oznámení!$B123="stavba",M30,IF(Oznámení!$B123="jednotka",M43,IF(Oznámení!$B123="jiné",M69,IF(Oznámení!$B123="právo stavby",M56,""))))))</f>
        <v>Nezvolili jste druh nemovité věci</v>
      </c>
      <c r="M4" s="284"/>
      <c r="N4" s="279" t="s">
        <v>58</v>
      </c>
      <c r="O4" s="279" t="s">
        <v>17</v>
      </c>
      <c r="P4" s="279" t="s">
        <v>17</v>
      </c>
      <c r="Q4" s="279" t="s">
        <v>10</v>
      </c>
      <c r="R4" s="279" t="s">
        <v>17</v>
      </c>
      <c r="S4" s="285" t="s">
        <v>72</v>
      </c>
      <c r="T4" s="279" t="s">
        <v>86</v>
      </c>
      <c r="U4" s="279" t="s">
        <v>44</v>
      </c>
      <c r="W4" s="286">
        <v>2</v>
      </c>
      <c r="X4" s="278" t="s">
        <v>167</v>
      </c>
      <c r="Z4" s="287"/>
    </row>
    <row r="5" spans="1:26" ht="24" x14ac:dyDescent="0.25">
      <c r="A5" s="1" t="s">
        <v>122</v>
      </c>
      <c r="B5" s="30" t="s">
        <v>31</v>
      </c>
      <c r="C5" s="30" t="s">
        <v>33</v>
      </c>
      <c r="D5" s="28"/>
      <c r="E5" s="30" t="s">
        <v>39</v>
      </c>
      <c r="F5" s="30" t="s">
        <v>31</v>
      </c>
      <c r="G5" s="279" t="s">
        <v>29</v>
      </c>
      <c r="H5" s="288" t="s">
        <v>83</v>
      </c>
      <c r="I5" s="259" t="s">
        <v>168</v>
      </c>
      <c r="J5" s="279" t="s">
        <v>11</v>
      </c>
      <c r="K5" s="1" t="s">
        <v>18</v>
      </c>
      <c r="L5" s="289" t="str">
        <f>IF(Oznámení!$B123="vyberte druh nemovité věci","",IF(Oznámení!$B123="pozemek",M18,IF(Oznámení!$B123="stavba",M31,IF(Oznámení!$B123="jednotka",M44,IF(Oznámení!$B123="jiné",M70,IF(Oznámení!$B123="právo stavby",M57,""))))))</f>
        <v/>
      </c>
      <c r="M5" s="275"/>
      <c r="N5" s="1" t="s">
        <v>21</v>
      </c>
      <c r="O5" s="1" t="s">
        <v>18</v>
      </c>
      <c r="P5" s="1" t="s">
        <v>18</v>
      </c>
      <c r="Q5" s="1" t="s">
        <v>11</v>
      </c>
      <c r="R5" s="279" t="s">
        <v>18</v>
      </c>
      <c r="S5" s="70" t="s">
        <v>73</v>
      </c>
      <c r="T5" s="279" t="s">
        <v>87</v>
      </c>
      <c r="U5" s="279" t="s">
        <v>45</v>
      </c>
      <c r="W5" s="286">
        <v>2</v>
      </c>
      <c r="X5" s="278" t="s">
        <v>169</v>
      </c>
      <c r="Z5" s="287"/>
    </row>
    <row r="6" spans="1:26" x14ac:dyDescent="0.25">
      <c r="A6" s="1" t="s">
        <v>123</v>
      </c>
      <c r="C6" s="3" t="s">
        <v>34</v>
      </c>
      <c r="D6" s="78"/>
      <c r="E6" s="3" t="s">
        <v>40</v>
      </c>
      <c r="G6" s="279" t="s">
        <v>28</v>
      </c>
      <c r="H6" s="279"/>
      <c r="I6" s="259" t="s">
        <v>170</v>
      </c>
      <c r="J6" s="1" t="s">
        <v>12</v>
      </c>
      <c r="K6" s="9" t="s">
        <v>20</v>
      </c>
      <c r="L6" s="289" t="str">
        <f>IF(Oznámení!$B123="vyberte druh nemovité věci","",IF(Oznámení!$B123="pozemek",M19,IF(Oznámení!$B123="stavba",M32,IF(Oznámení!$B123="jednotka",M45,IF(Oznámení!$B123="jiné",M71,IF(Oznámení!$B123="právo stavby",M58,""))))))</f>
        <v/>
      </c>
      <c r="M6" s="275"/>
      <c r="N6" s="1" t="s">
        <v>22</v>
      </c>
      <c r="O6" s="1" t="s">
        <v>20</v>
      </c>
      <c r="P6" s="1" t="s">
        <v>20</v>
      </c>
      <c r="Q6" s="1" t="s">
        <v>12</v>
      </c>
      <c r="R6" s="279" t="s">
        <v>20</v>
      </c>
      <c r="S6" s="70" t="s">
        <v>74</v>
      </c>
      <c r="T6" s="279" t="s">
        <v>88</v>
      </c>
      <c r="W6" s="286">
        <v>2</v>
      </c>
      <c r="X6" s="278" t="s">
        <v>171</v>
      </c>
    </row>
    <row r="7" spans="1:26" x14ac:dyDescent="0.25">
      <c r="A7" s="1" t="s">
        <v>124</v>
      </c>
      <c r="C7" s="3" t="s">
        <v>35</v>
      </c>
      <c r="D7" s="30"/>
      <c r="E7" s="110"/>
      <c r="I7" s="259" t="s">
        <v>172</v>
      </c>
      <c r="J7" s="1" t="s">
        <v>13</v>
      </c>
      <c r="L7" s="289" t="str">
        <f>IF(Oznámení!$B123="vyberte druh nemovité věci","",IF(Oznámení!$B123="pozemek",M20,IF(Oznámení!$B123="stavba",M33,IF(Oznámení!$B123="jednotka",M46,IF(Oznámení!$B123="jiné",M72,IF(Oznámení!$B123="právo stavby",M59,""))))))</f>
        <v/>
      </c>
      <c r="M7" s="275"/>
      <c r="N7" s="1" t="s">
        <v>23</v>
      </c>
      <c r="Q7" s="9" t="s">
        <v>13</v>
      </c>
      <c r="R7" s="9"/>
      <c r="S7" s="18" t="s">
        <v>75</v>
      </c>
      <c r="T7" s="18"/>
      <c r="W7" s="270">
        <v>2</v>
      </c>
      <c r="X7" s="278" t="s">
        <v>173</v>
      </c>
    </row>
    <row r="8" spans="1:26" ht="36.75" x14ac:dyDescent="0.25">
      <c r="A8" s="1" t="s">
        <v>125</v>
      </c>
      <c r="C8" s="3" t="s">
        <v>61</v>
      </c>
      <c r="I8" s="259" t="s">
        <v>61</v>
      </c>
      <c r="J8" s="1" t="s">
        <v>14</v>
      </c>
      <c r="L8" s="289" t="str">
        <f>IF(Oznámení!$B123="vyberte druh nemovité věci","",IF(Oznámení!$B123="pozemek",M21,IF(Oznámení!$B123="stavba",M34,IF(Oznámení!$B123="jednotka",M47,IF(Oznámení!$B123="jiné",M73,IF(Oznámení!$B123="právo stavby",M60,""))))))</f>
        <v/>
      </c>
      <c r="M8" s="275"/>
      <c r="N8" s="1" t="s">
        <v>24</v>
      </c>
      <c r="Q8" s="1" t="s">
        <v>14</v>
      </c>
      <c r="S8" s="70" t="s">
        <v>76</v>
      </c>
      <c r="T8" s="70"/>
      <c r="W8" s="270">
        <v>2</v>
      </c>
      <c r="X8" s="278" t="s">
        <v>174</v>
      </c>
    </row>
    <row r="9" spans="1:26" ht="36.75" x14ac:dyDescent="0.25">
      <c r="B9" s="110"/>
      <c r="D9" s="110"/>
      <c r="J9" s="1" t="s">
        <v>15</v>
      </c>
      <c r="L9" s="289" t="str">
        <f>IF(Oznámení!$B123="vyberte druh nemovité věci","",IF(Oznámení!$B123="pozemek",M22,IF(Oznámení!$B123="stavba",M35,IF(Oznámení!$B123="jednotka",M48,IF(Oznámení!$B123="jiné",M74,IF(Oznámení!$B123="právo stavby",M61,""))))))</f>
        <v/>
      </c>
      <c r="M9" s="275"/>
      <c r="N9" s="1" t="s">
        <v>25</v>
      </c>
      <c r="P9" s="9"/>
      <c r="Q9" s="1" t="s">
        <v>64</v>
      </c>
      <c r="S9" s="70" t="s">
        <v>77</v>
      </c>
      <c r="T9" s="70"/>
      <c r="U9" s="9"/>
      <c r="W9" s="270">
        <v>2</v>
      </c>
      <c r="X9" s="278" t="s">
        <v>175</v>
      </c>
    </row>
    <row r="10" spans="1:26" x14ac:dyDescent="0.25">
      <c r="J10" s="9" t="s">
        <v>16</v>
      </c>
      <c r="L10" s="289" t="str">
        <f>IF(Oznámení!$B123="vyberte druh nemovité věci","",IF(Oznámení!$B123="pozemek",M23,IF(Oznámení!$B123="stavba",M36,IF(Oznámení!$B123="jednotka",M49,IF(Oznámení!$B123="jiné",M75,IF(Oznámení!$B123="právo stavby",M62,""))))))</f>
        <v/>
      </c>
      <c r="M10" s="275"/>
      <c r="N10" s="1" t="s">
        <v>70</v>
      </c>
      <c r="S10" s="70" t="s">
        <v>29</v>
      </c>
      <c r="T10" s="70"/>
      <c r="W10" s="270">
        <v>2</v>
      </c>
      <c r="X10" s="278" t="s">
        <v>176</v>
      </c>
    </row>
    <row r="11" spans="1:26" x14ac:dyDescent="0.25">
      <c r="A11" s="36"/>
      <c r="J11" s="1" t="s">
        <v>57</v>
      </c>
      <c r="L11" s="289" t="str">
        <f>IF(Oznámení!$B123="vyberte druh nemovité věci","",IF(Oznámení!$B123="pozemek",M24,IF(Oznámení!$B123="stavba",M37,IF(Oznámení!$B123="jednotka",M50,IF(Oznámení!$B123="jiné",M76,IF(Oznámení!$B123="právo stavby",M63,""))))))</f>
        <v/>
      </c>
      <c r="M11" s="275"/>
      <c r="N11" s="1" t="s">
        <v>64</v>
      </c>
      <c r="S11" s="70" t="s">
        <v>78</v>
      </c>
      <c r="T11" s="70"/>
      <c r="W11" s="270">
        <v>2</v>
      </c>
      <c r="X11" s="278" t="s">
        <v>177</v>
      </c>
    </row>
    <row r="12" spans="1:26" x14ac:dyDescent="0.25">
      <c r="I12" s="1"/>
      <c r="L12" s="289" t="str">
        <f>IF(Oznámení!$B123="vyberte druh nemovité věci","",IF(Oznámení!$B123="pozemek",M25,IF(Oznámení!$B123="stavba",M38,IF(Oznámení!$B123="jednotka",M51,IF(Oznámení!$B123="jiné",M77,IF(Oznámení!$B123="právo stavby",M64,""))))))</f>
        <v/>
      </c>
      <c r="M12" s="275"/>
      <c r="S12" s="70" t="s">
        <v>79</v>
      </c>
      <c r="T12" s="70"/>
      <c r="W12" s="286">
        <v>2</v>
      </c>
      <c r="X12" s="278" t="s">
        <v>178</v>
      </c>
    </row>
    <row r="13" spans="1:26" x14ac:dyDescent="0.25">
      <c r="E13" s="6"/>
      <c r="G13" s="290"/>
      <c r="H13" s="290"/>
      <c r="L13" s="289" t="str">
        <f>IF(Oznámení!$B123="vyberte druh nemovité věci","",IF(Oznámení!$B123="pozemek",M26,IF(Oznámení!$B123="stavba",M39,IF(Oznámení!$B123="jednotka",M52,IF(Oznámení!$B123="jiné",M78,IF(Oznámení!$B123="právo stavby",M65,""))))))</f>
        <v/>
      </c>
      <c r="M13" s="291"/>
      <c r="W13" s="286">
        <v>2</v>
      </c>
      <c r="X13" s="278" t="s">
        <v>179</v>
      </c>
    </row>
    <row r="14" spans="1:26" x14ac:dyDescent="0.25">
      <c r="E14" s="150"/>
      <c r="G14" s="28"/>
      <c r="H14" s="28"/>
      <c r="L14" s="292" t="s">
        <v>180</v>
      </c>
      <c r="M14" s="259" t="s">
        <v>181</v>
      </c>
      <c r="O14" s="27"/>
      <c r="R14" s="265"/>
      <c r="T14" s="279"/>
      <c r="W14" s="293">
        <v>2</v>
      </c>
      <c r="X14" s="278" t="s">
        <v>182</v>
      </c>
    </row>
    <row r="15" spans="1:26" ht="15.75" thickBot="1" x14ac:dyDescent="0.3">
      <c r="A15" s="110"/>
      <c r="B15" s="78"/>
      <c r="C15" s="78"/>
      <c r="D15" s="78"/>
      <c r="E15" s="30"/>
      <c r="G15" s="258"/>
      <c r="H15" s="258"/>
      <c r="L15" s="274" t="str">
        <f>IF('List č. 06'!B37="vyberte druh nemovité věci","Vyberte specifikaci druhu",IF('List č. 06'!B37="pozemek",M16,IF('List č. 06'!B37="stavba",M29,IF('List č. 06'!B37="jednotka",M42,IF('List č. 06'!B37="jiné",M68,IF('List č. 06'!B37="právo stavby",M55,""))))))</f>
        <v>Vyberte specifikaci druhu</v>
      </c>
      <c r="M15" s="266" t="s">
        <v>7</v>
      </c>
      <c r="O15" s="279"/>
      <c r="P15" s="9"/>
      <c r="R15" s="27"/>
      <c r="T15" s="277"/>
      <c r="U15" s="9"/>
      <c r="W15" s="293">
        <v>2</v>
      </c>
      <c r="X15" s="278" t="s">
        <v>183</v>
      </c>
    </row>
    <row r="16" spans="1:26" ht="15.75" thickTop="1" x14ac:dyDescent="0.25">
      <c r="A16" s="30"/>
      <c r="B16" s="30"/>
      <c r="C16" s="30"/>
      <c r="D16" s="30"/>
      <c r="E16" s="30"/>
      <c r="G16" s="258"/>
      <c r="H16" s="258"/>
      <c r="L16" s="274" t="str">
        <f>IF('List č. 06'!B37="vyberte druh nemovité věci","Nezvolili jste druh nemovité věci",IF('List č. 06'!B37="pozemek",M17,IF('List č. 06'!B37="stavba",M30,IF('List č. 06'!B37="jednotka",M43,IF('List č. 06'!B37="jiné",M69,IF('List č. 06'!B37="právo stavby",M56,""))))))</f>
        <v>Nezvolili jste druh nemovité věci</v>
      </c>
      <c r="M16" s="294" t="s">
        <v>184</v>
      </c>
      <c r="P16" s="43"/>
      <c r="R16" s="279"/>
      <c r="T16" s="279"/>
      <c r="U16" s="43"/>
      <c r="W16" s="293">
        <v>2</v>
      </c>
      <c r="X16" s="278" t="s">
        <v>185</v>
      </c>
    </row>
    <row r="17" spans="1:24" x14ac:dyDescent="0.25">
      <c r="A17" s="30"/>
      <c r="F17" s="6"/>
      <c r="L17" s="274" t="str">
        <f>IF('List č. 06'!B37="vyberte druh nemovité věci","",IF('List č. 06'!B37="pozemek",M18,IF('List č. 06'!B37="stavba",M31,IF('List č. 06'!B37="jednotka",M44,IF('List č. 06'!B37="jiné",M70,IF('List č. 06'!B37="právo stavby",M57,""))))))</f>
        <v/>
      </c>
      <c r="M17" s="295" t="s">
        <v>186</v>
      </c>
      <c r="R17" s="279"/>
      <c r="T17" s="279"/>
      <c r="W17" s="286">
        <v>2</v>
      </c>
      <c r="X17" s="278" t="s">
        <v>187</v>
      </c>
    </row>
    <row r="18" spans="1:24" x14ac:dyDescent="0.25">
      <c r="A18" s="30"/>
      <c r="B18" s="198"/>
      <c r="C18" s="45"/>
      <c r="D18" s="45"/>
      <c r="F18" s="150"/>
      <c r="L18" s="274" t="str">
        <f>IF('List č. 06'!$B$37="vyberte druh nemovité věci","",IF('List č. 06'!$B$37="pozemek",M19,IF('List č. 06'!$B$37="stavba",M32,IF('List č. 06'!$B$37="jednotka",M45,IF('List č. 06'!$B$37="jiné",M71,IF('List č. 06'!$B$37="právo stavby",M58,""))))))</f>
        <v/>
      </c>
      <c r="M18" s="295" t="s">
        <v>188</v>
      </c>
      <c r="R18" s="279"/>
      <c r="T18" s="279"/>
      <c r="W18" s="270">
        <v>2</v>
      </c>
      <c r="X18" s="278" t="s">
        <v>187</v>
      </c>
    </row>
    <row r="19" spans="1:24" x14ac:dyDescent="0.25">
      <c r="A19" s="30"/>
      <c r="B19" s="150"/>
      <c r="C19" s="150"/>
      <c r="E19" s="110"/>
      <c r="F19" s="30"/>
      <c r="L19" s="274" t="str">
        <f>IF('List č. 06'!$B$37="vyberte druh nemovité věci","",IF('List č. 06'!$B$37="pozemek",M20,IF('List č. 06'!$B$37="stavba",M33,IF('List č. 06'!$B$37="jednotka",M46,IF('List č. 06'!$B$37="jiné",M72,IF('List č. 06'!$B$37="právo stavby",M59,""))))))</f>
        <v/>
      </c>
      <c r="M19" s="295" t="s">
        <v>189</v>
      </c>
      <c r="W19" s="270">
        <v>2</v>
      </c>
      <c r="X19" s="278" t="s">
        <v>190</v>
      </c>
    </row>
    <row r="20" spans="1:24" x14ac:dyDescent="0.25">
      <c r="A20" s="199"/>
      <c r="B20" s="30"/>
      <c r="C20" s="30"/>
      <c r="E20" s="30"/>
      <c r="F20" s="30"/>
      <c r="L20" s="274" t="str">
        <f>IF('List č. 06'!$B$37="vyberte druh nemovité věci","",IF('List č. 06'!$B$37="pozemek",M21,IF('List č. 06'!$B$37="stavba",M34,IF('List č. 06'!$B$37="jednotka",M47,IF('List č. 06'!$B$37="jiné",M73,IF('List č. 06'!$B$37="právo stavby",M60,""))))))</f>
        <v/>
      </c>
      <c r="M20" s="295" t="s">
        <v>191</v>
      </c>
      <c r="W20" s="270">
        <v>2</v>
      </c>
      <c r="X20" s="278" t="s">
        <v>192</v>
      </c>
    </row>
    <row r="21" spans="1:24" x14ac:dyDescent="0.25">
      <c r="A21" s="30"/>
      <c r="B21" s="30"/>
      <c r="C21" s="30"/>
      <c r="E21" s="78"/>
      <c r="G21" s="6"/>
      <c r="H21" s="6"/>
      <c r="L21" s="274" t="str">
        <f>IF('List č. 06'!$B$37="vyberte druh nemovité věci","",IF('List č. 06'!$B$37="pozemek",M22,IF('List č. 06'!$B$37="stavba",M35,IF('List č. 06'!$B$37="jednotka",M48,IF('List č. 06'!$B$37="jiné",M74,IF('List č. 06'!$B$37="právo stavby",M61,""))))))</f>
        <v/>
      </c>
      <c r="M21" s="295" t="s">
        <v>193</v>
      </c>
      <c r="W21" s="270">
        <v>2</v>
      </c>
      <c r="X21" s="278" t="s">
        <v>194</v>
      </c>
    </row>
    <row r="22" spans="1:24" x14ac:dyDescent="0.25">
      <c r="E22" s="78"/>
      <c r="G22" s="150"/>
      <c r="H22" s="150"/>
      <c r="L22" s="274" t="str">
        <f>IF('List č. 06'!$B$37="vyberte druh nemovité věci","",IF('List č. 06'!$B$37="pozemek",M23,IF('List č. 06'!$B$37="stavba",M36,IF('List č. 06'!$B$37="jednotka",M49,IF('List č. 06'!$B$37="jiné",M75,IF('List č. 06'!$B$37="právo stavby",M62,""))))))</f>
        <v/>
      </c>
      <c r="M22" s="295" t="s">
        <v>195</v>
      </c>
      <c r="W22" s="270">
        <v>2</v>
      </c>
      <c r="X22" s="278" t="s">
        <v>196</v>
      </c>
    </row>
    <row r="23" spans="1:24" x14ac:dyDescent="0.25">
      <c r="A23" s="42"/>
      <c r="E23" s="78"/>
      <c r="F23" s="110"/>
      <c r="G23" s="30"/>
      <c r="H23" s="30"/>
      <c r="L23" s="274" t="str">
        <f>IF('List č. 06'!$B$37="vyberte druh nemovité věci","",IF('List č. 06'!$B$37="pozemek",M24,IF('List č. 06'!$B$37="stavba",M37,IF('List č. 06'!$B$37="jednotka",M50,IF('List č. 06'!$B$37="jiné",M76,IF('List č. 06'!$B$37="právo stavby",M63,""))))))</f>
        <v/>
      </c>
      <c r="M23" s="295" t="s">
        <v>197</v>
      </c>
      <c r="W23" s="270">
        <v>2</v>
      </c>
      <c r="X23" s="278" t="s">
        <v>198</v>
      </c>
    </row>
    <row r="24" spans="1:24" x14ac:dyDescent="0.25">
      <c r="A24" s="78"/>
      <c r="B24" s="117"/>
      <c r="C24" s="110"/>
      <c r="E24" s="78"/>
      <c r="F24" s="30"/>
      <c r="G24" s="30"/>
      <c r="H24" s="30"/>
      <c r="L24" s="274" t="str">
        <f>IF('List č. 06'!$B$37="vyberte druh nemovité věci","",IF('List č. 06'!$B$37="pozemek",M25,IF('List č. 06'!$B$37="stavba",M38,IF('List č. 06'!$B$37="jednotka",M51,IF('List č. 06'!$B$37="jiné",M77,IF('List č. 06'!$B$37="právo stavby",M64,""))))))</f>
        <v/>
      </c>
      <c r="M24" s="295" t="s">
        <v>199</v>
      </c>
      <c r="P24" s="9"/>
      <c r="S24" s="9"/>
      <c r="T24" s="9"/>
      <c r="U24" s="80"/>
      <c r="W24" s="270">
        <v>2</v>
      </c>
      <c r="X24" s="278" t="s">
        <v>200</v>
      </c>
    </row>
    <row r="25" spans="1:24" x14ac:dyDescent="0.25">
      <c r="A25" s="30"/>
      <c r="B25" s="36"/>
      <c r="C25" s="30"/>
      <c r="F25" s="78"/>
      <c r="L25" s="274" t="str">
        <f>IF('List č. 06'!$B$37="vyberte druh nemovité věci","",IF('List č. 06'!$B$37="pozemek",M26,IF('List č. 06'!$B$37="stavba",M39,IF('List č. 06'!$B$37="jednotka",M52,IF('List č. 06'!$B$37="jiné",M78,IF('List č. 06'!$B$37="právo stavby",M65,""))))))</f>
        <v/>
      </c>
      <c r="M25" s="295" t="s">
        <v>201</v>
      </c>
    </row>
    <row r="26" spans="1:24" x14ac:dyDescent="0.25">
      <c r="A26" s="79"/>
      <c r="B26" s="78"/>
      <c r="C26" s="78"/>
      <c r="F26" s="78"/>
      <c r="L26" s="297" t="s">
        <v>202</v>
      </c>
      <c r="M26" s="298" t="s">
        <v>203</v>
      </c>
      <c r="N26" s="9"/>
      <c r="O26" s="9"/>
      <c r="P26" s="9"/>
      <c r="S26" s="9"/>
      <c r="T26" s="9"/>
      <c r="U26" s="9"/>
    </row>
    <row r="27" spans="1:24" x14ac:dyDescent="0.25">
      <c r="A27" s="79"/>
      <c r="B27" s="78"/>
      <c r="C27" s="78"/>
      <c r="E27" s="40"/>
      <c r="F27" s="78"/>
      <c r="G27" s="110"/>
      <c r="H27" s="110"/>
      <c r="L27" s="299" t="str">
        <f>IF('List č. 06'!B79="vyberte druh nemovité věci","Vyberte specifikaci druhu",IF('List č. 06'!B79="pozemek",M16,IF('List č. 06'!B79="stavba",M29,IF('List č. 06'!B79="jednotka",M42,IF('List č. 06'!B79="jiné",M68,IF('List č. 06'!B79="právo stavby",M55,""))))))</f>
        <v>Vyberte specifikaci druhu</v>
      </c>
      <c r="M27" s="273" t="s">
        <v>90</v>
      </c>
      <c r="P27" s="9"/>
      <c r="Q27" s="48"/>
      <c r="R27" s="48"/>
      <c r="S27" s="9"/>
      <c r="T27" s="9"/>
      <c r="U27" s="9"/>
    </row>
    <row r="28" spans="1:24" ht="15.75" thickBot="1" x14ac:dyDescent="0.3">
      <c r="A28" s="79"/>
      <c r="B28" s="78"/>
      <c r="C28" s="78"/>
      <c r="E28" s="40"/>
      <c r="F28" s="78"/>
      <c r="G28" s="30"/>
      <c r="H28" s="30"/>
      <c r="L28" s="300" t="str">
        <f>IF('List č. 06'!B79="vyberte druh nemovité věci","Nezvolili jste druh nemovité věci",IF('List č. 06'!B79="pozemek",M17,IF('List č. 06'!B79="stavba",M30,IF('List č. 06'!B79="jednotka",M43,IF('List č. 06'!B79="jiné",M69,IF('List č. 06'!B79="právo stavby",M56,""))))))</f>
        <v>Nezvolili jste druh nemovité věci</v>
      </c>
      <c r="M28" s="301" t="s">
        <v>168</v>
      </c>
      <c r="N28" s="9"/>
      <c r="O28" s="9"/>
      <c r="P28" s="9"/>
      <c r="Q28" s="9"/>
      <c r="R28" s="9"/>
      <c r="S28" s="9"/>
      <c r="T28" s="9"/>
      <c r="U28" s="9"/>
    </row>
    <row r="29" spans="1:24" ht="15.75" thickTop="1" x14ac:dyDescent="0.25">
      <c r="A29" s="79"/>
      <c r="B29" s="78"/>
      <c r="C29" s="78"/>
      <c r="E29" s="40"/>
      <c r="G29" s="78"/>
      <c r="H29" s="78"/>
      <c r="L29" s="300" t="str">
        <f>IF('List č. 06'!$B$79="vyberte druh nemovité věci","",IF('List č. 06'!$B$79="pozemek",M18,IF('List č. 06'!$B$79="stavba",M31,IF('List č. 06'!$B$79="jednotka",M44,IF('List č. 06'!$B$79="jiné",M70,IF('List č. 06'!$B$79="právo stavby",M57,""))))))</f>
        <v/>
      </c>
      <c r="M29" s="302" t="s">
        <v>184</v>
      </c>
      <c r="N29" s="9"/>
      <c r="O29" s="9"/>
      <c r="P29" s="9"/>
      <c r="S29" s="9"/>
      <c r="T29" s="9"/>
      <c r="U29" s="9"/>
    </row>
    <row r="30" spans="1:24" x14ac:dyDescent="0.25">
      <c r="A30" s="30"/>
      <c r="E30" s="110"/>
      <c r="G30" s="78"/>
      <c r="H30" s="78"/>
      <c r="L30" s="300" t="str">
        <f>IF('List č. 06'!$B$79="vyberte druh nemovité věci","",IF('List č. 06'!$B$79="pozemek",M19,IF('List č. 06'!$B$79="stavba",M32,IF('List č. 06'!$B$79="jednotka",M45,IF('List č. 06'!$B$79="jiné",M71,IF('List č. 06'!$B$79="právo stavby",M58,""))))))</f>
        <v/>
      </c>
      <c r="M30" s="303" t="s">
        <v>204</v>
      </c>
      <c r="N30" s="9"/>
      <c r="O30" s="9"/>
      <c r="Q30" s="9"/>
      <c r="R30" s="9"/>
      <c r="U30" s="3"/>
    </row>
    <row r="31" spans="1:24" x14ac:dyDescent="0.25">
      <c r="A31" s="30"/>
      <c r="E31" s="30"/>
      <c r="F31" s="40"/>
      <c r="G31" s="78"/>
      <c r="H31" s="78"/>
      <c r="L31" s="300" t="str">
        <f>IF('List č. 06'!$B$79="vyberte druh nemovité věci","",IF('List č. 06'!$B$79="pozemek",M20,IF('List č. 06'!$B$79="stavba",M33,IF('List č. 06'!$B$79="jednotka",M46,IF('List č. 06'!$B$79="jiné",M72,IF('List č. 06'!$B$79="právo stavby",M59,""))))))</f>
        <v/>
      </c>
      <c r="M31" s="303" t="s">
        <v>205</v>
      </c>
      <c r="N31" s="9"/>
      <c r="O31" s="9"/>
      <c r="Q31" s="9"/>
      <c r="R31" s="9"/>
      <c r="U31" s="3"/>
    </row>
    <row r="32" spans="1:24" x14ac:dyDescent="0.25">
      <c r="A32" s="152"/>
      <c r="B32" s="40"/>
      <c r="C32" s="40"/>
      <c r="E32" s="78"/>
      <c r="F32" s="40"/>
      <c r="G32" s="78"/>
      <c r="H32" s="78"/>
      <c r="L32" s="300" t="str">
        <f>IF('List č. 06'!$B$79="vyberte druh nemovité věci","",IF('List č. 06'!$B$79="pozemek",M21,IF('List č. 06'!$B$79="stavba",M34,IF('List č. 06'!$B$79="jednotka",M47,IF('List č. 06'!$B$79="jiné",M73,IF('List č. 06'!$B$79="právo stavby",M60,""))))))</f>
        <v/>
      </c>
      <c r="M32" s="303" t="s">
        <v>206</v>
      </c>
      <c r="Q32" s="9"/>
      <c r="R32" s="9"/>
      <c r="U32" s="3"/>
    </row>
    <row r="33" spans="1:21" x14ac:dyDescent="0.25">
      <c r="B33" s="40"/>
      <c r="C33" s="40"/>
      <c r="E33" s="78"/>
      <c r="F33" s="40"/>
      <c r="L33" s="300" t="str">
        <f>IF('List č. 06'!$B$79="vyberte druh nemovité věci","",IF('List č. 06'!$B$79="pozemek",M22,IF('List č. 06'!$B$79="stavba",M35,IF('List č. 06'!$B$79="jednotka",M48,IF('List č. 06'!$B$79="jiné",M74,IF('List č. 06'!$B$79="právo stavby",M61,""))))))</f>
        <v/>
      </c>
      <c r="M33" s="303" t="s">
        <v>207</v>
      </c>
      <c r="Q33" s="9"/>
      <c r="R33" s="9"/>
      <c r="U33" s="3"/>
    </row>
    <row r="34" spans="1:21" x14ac:dyDescent="0.25">
      <c r="B34" s="40"/>
      <c r="C34" s="40"/>
      <c r="E34" s="30"/>
      <c r="F34" s="110"/>
      <c r="L34" s="300" t="str">
        <f>IF('List č. 06'!$B$79="vyberte druh nemovité věci","",IF('List č. 06'!$B$79="pozemek",M23,IF('List č. 06'!$B$79="stavba",M36,IF('List č. 06'!$B$79="jednotka",M49,IF('List č. 06'!$B$79="jiné",M75,IF('List č. 06'!$B$79="právo stavby",M62,""))))))</f>
        <v/>
      </c>
      <c r="M34" s="303" t="s">
        <v>208</v>
      </c>
      <c r="U34" s="3"/>
    </row>
    <row r="35" spans="1:21" x14ac:dyDescent="0.25">
      <c r="A35" s="115"/>
      <c r="B35" s="110"/>
      <c r="C35" s="110"/>
      <c r="E35" s="78"/>
      <c r="F35" s="30"/>
      <c r="G35" s="40"/>
      <c r="H35" s="40"/>
      <c r="L35" s="300" t="str">
        <f>IF('List č. 06'!$B$79="vyberte druh nemovité věci","",IF('List č. 06'!$B$79="pozemek",M24,IF('List č. 06'!$B$79="stavba",M37,IF('List č. 06'!$B$79="jednotka",M50,IF('List č. 06'!$B$79="jiné",M76,IF('List č. 06'!$B$79="právo stavby",M63,""))))))</f>
        <v/>
      </c>
      <c r="M35" s="303" t="s">
        <v>209</v>
      </c>
      <c r="P35" s="9"/>
      <c r="S35" s="9"/>
      <c r="T35" s="9"/>
      <c r="U35" s="110"/>
    </row>
    <row r="36" spans="1:21" x14ac:dyDescent="0.25">
      <c r="A36" s="30"/>
      <c r="B36" s="30"/>
      <c r="C36" s="30"/>
      <c r="E36" s="30"/>
      <c r="F36" s="78"/>
      <c r="G36" s="40"/>
      <c r="H36" s="40"/>
      <c r="L36" s="300" t="str">
        <f>IF('List č. 06'!$B$79="vyberte druh nemovité věci","",IF('List č. 06'!$B$79="pozemek",M25,IF('List č. 06'!$B$79="stavba",M38,IF('List č. 06'!$B$79="jednotka",M51,IF('List č. 06'!$B$79="jiné",M77,IF('List č. 06'!$B$79="právo stavby",M64,""))))))</f>
        <v/>
      </c>
      <c r="M36" s="303" t="s">
        <v>90</v>
      </c>
      <c r="P36" s="150"/>
      <c r="S36" s="150"/>
      <c r="T36" s="150"/>
      <c r="U36" s="150"/>
    </row>
    <row r="37" spans="1:21" x14ac:dyDescent="0.25">
      <c r="A37" s="78"/>
      <c r="B37" s="78"/>
      <c r="C37" s="78"/>
      <c r="E37" s="78"/>
      <c r="F37" s="78"/>
      <c r="G37" s="40"/>
      <c r="H37" s="40"/>
      <c r="L37" s="300" t="str">
        <f>IF('List č. 06'!$B$79="vyberte druh nemovité věci","",IF('List č. 06'!$B$79="pozemek",M26,IF('List č. 06'!$B$79="stavba",M39,IF('List č. 06'!$B$79="jednotka",M52,IF('List č. 06'!$B$79="jiné",M78,IF('List č. 06'!$B$79="právo stavby",M65,""))))))</f>
        <v/>
      </c>
      <c r="M37" s="303" t="s">
        <v>90</v>
      </c>
      <c r="N37" s="9"/>
      <c r="O37" s="9"/>
      <c r="P37" s="9"/>
      <c r="S37" s="9"/>
      <c r="T37" s="9"/>
      <c r="U37" s="9"/>
    </row>
    <row r="38" spans="1:21" x14ac:dyDescent="0.25">
      <c r="A38" s="78"/>
      <c r="B38" s="78"/>
      <c r="C38" s="78"/>
      <c r="F38" s="151"/>
      <c r="G38" s="110"/>
      <c r="H38" s="110"/>
      <c r="L38" s="354" t="s">
        <v>210</v>
      </c>
      <c r="M38" s="303" t="s">
        <v>90</v>
      </c>
      <c r="N38" s="150"/>
      <c r="O38" s="150"/>
      <c r="P38" s="9"/>
      <c r="S38" s="9"/>
      <c r="T38" s="9"/>
      <c r="U38" s="9"/>
    </row>
    <row r="39" spans="1:21" x14ac:dyDescent="0.25">
      <c r="A39" s="30"/>
      <c r="B39" s="30"/>
      <c r="C39" s="30"/>
      <c r="E39" s="42"/>
      <c r="F39" s="78"/>
      <c r="G39" s="30"/>
      <c r="H39" s="30"/>
      <c r="M39" s="304" t="s">
        <v>90</v>
      </c>
      <c r="N39" s="9"/>
      <c r="O39" s="9"/>
      <c r="Q39" s="9"/>
      <c r="R39" s="9"/>
    </row>
    <row r="40" spans="1:21" x14ac:dyDescent="0.25">
      <c r="A40" s="79"/>
      <c r="B40" s="78"/>
      <c r="C40" s="78"/>
      <c r="E40" s="30"/>
      <c r="F40" s="30"/>
      <c r="G40" s="78"/>
      <c r="H40" s="78"/>
      <c r="N40" s="9"/>
      <c r="O40" s="9"/>
      <c r="P40" s="9"/>
      <c r="Q40" s="150"/>
      <c r="R40" s="150"/>
      <c r="S40" s="9"/>
      <c r="T40" s="9"/>
      <c r="U40" s="9"/>
    </row>
    <row r="41" spans="1:21" ht="15.75" thickBot="1" x14ac:dyDescent="0.3">
      <c r="A41" s="30"/>
      <c r="B41" s="30"/>
      <c r="C41" s="30"/>
      <c r="E41" s="30"/>
      <c r="F41" s="78"/>
      <c r="G41" s="78"/>
      <c r="H41" s="78"/>
      <c r="M41" s="305" t="s">
        <v>170</v>
      </c>
      <c r="Q41" s="9"/>
      <c r="R41" s="9"/>
    </row>
    <row r="42" spans="1:21" ht="15.75" thickTop="1" x14ac:dyDescent="0.25">
      <c r="A42" s="78"/>
      <c r="B42" s="78"/>
      <c r="C42" s="78"/>
      <c r="E42" s="30"/>
      <c r="G42" s="151"/>
      <c r="H42" s="151"/>
      <c r="M42" s="306" t="s">
        <v>184</v>
      </c>
      <c r="N42" s="9"/>
      <c r="O42" s="9"/>
      <c r="P42" s="9"/>
      <c r="Q42" s="9"/>
      <c r="R42" s="9"/>
      <c r="S42" s="9"/>
      <c r="T42" s="9"/>
      <c r="U42" s="110"/>
    </row>
    <row r="43" spans="1:21" x14ac:dyDescent="0.25">
      <c r="E43" s="30"/>
      <c r="F43" s="42"/>
      <c r="G43" s="78"/>
      <c r="H43" s="78"/>
      <c r="M43" s="307" t="s">
        <v>211</v>
      </c>
      <c r="S43" s="43"/>
      <c r="T43" s="43"/>
    </row>
    <row r="44" spans="1:21" x14ac:dyDescent="0.25">
      <c r="A44" s="42"/>
      <c r="B44" s="221"/>
      <c r="C44" s="42"/>
      <c r="D44" s="42"/>
      <c r="E44" s="30"/>
      <c r="F44" s="30"/>
      <c r="G44" s="30"/>
      <c r="H44" s="30"/>
      <c r="M44" s="307" t="s">
        <v>212</v>
      </c>
      <c r="N44" s="9"/>
      <c r="O44" s="9"/>
      <c r="Q44" s="9"/>
      <c r="R44" s="9"/>
    </row>
    <row r="45" spans="1:21" x14ac:dyDescent="0.25">
      <c r="A45" s="30"/>
      <c r="B45" s="219"/>
      <c r="C45" s="30"/>
      <c r="D45" s="30"/>
      <c r="E45" s="30"/>
      <c r="F45" s="30"/>
      <c r="G45" s="78"/>
      <c r="H45" s="78"/>
      <c r="M45" s="307" t="s">
        <v>213</v>
      </c>
      <c r="Q45" s="3"/>
      <c r="R45" s="3"/>
    </row>
    <row r="46" spans="1:21" x14ac:dyDescent="0.25">
      <c r="A46" s="30"/>
      <c r="B46" s="219"/>
      <c r="C46" s="30"/>
      <c r="D46" s="30"/>
      <c r="E46" s="30"/>
      <c r="F46" s="30"/>
      <c r="M46" s="307" t="s">
        <v>214</v>
      </c>
      <c r="Q46" s="110"/>
      <c r="R46" s="110"/>
    </row>
    <row r="47" spans="1:21" x14ac:dyDescent="0.25">
      <c r="A47" s="30"/>
      <c r="B47" s="30"/>
      <c r="C47" s="30"/>
      <c r="D47" s="30"/>
      <c r="E47" s="30"/>
      <c r="F47" s="30"/>
      <c r="G47" s="42"/>
      <c r="H47" s="42"/>
      <c r="M47" s="307" t="s">
        <v>215</v>
      </c>
      <c r="Q47" s="3"/>
      <c r="R47" s="3"/>
      <c r="S47" s="3"/>
      <c r="T47" s="3"/>
    </row>
    <row r="48" spans="1:21" x14ac:dyDescent="0.25">
      <c r="A48" s="30"/>
      <c r="B48" s="30"/>
      <c r="C48" s="30"/>
      <c r="D48" s="30"/>
      <c r="E48" s="30"/>
      <c r="F48" s="30"/>
      <c r="G48" s="30"/>
      <c r="H48" s="30"/>
      <c r="M48" s="307" t="s">
        <v>216</v>
      </c>
      <c r="Q48" s="3"/>
      <c r="R48" s="3"/>
      <c r="S48" s="44"/>
      <c r="T48" s="44"/>
    </row>
    <row r="49" spans="1:20" x14ac:dyDescent="0.25">
      <c r="A49" s="30"/>
      <c r="B49" s="30"/>
      <c r="C49" s="30"/>
      <c r="D49" s="30"/>
      <c r="F49" s="30"/>
      <c r="G49" s="30"/>
      <c r="H49" s="30"/>
      <c r="M49" s="307" t="s">
        <v>217</v>
      </c>
      <c r="Q49" s="3"/>
      <c r="R49" s="3"/>
    </row>
    <row r="50" spans="1:20" x14ac:dyDescent="0.25">
      <c r="A50" s="30"/>
      <c r="B50" s="30"/>
      <c r="C50" s="30"/>
      <c r="D50" s="30"/>
      <c r="E50" s="64"/>
      <c r="F50" s="30"/>
      <c r="G50" s="30"/>
      <c r="H50" s="30"/>
      <c r="L50" s="353"/>
      <c r="M50" s="307" t="s">
        <v>218</v>
      </c>
      <c r="Q50" s="3"/>
      <c r="R50" s="3"/>
    </row>
    <row r="51" spans="1:20" x14ac:dyDescent="0.25">
      <c r="A51" s="36"/>
      <c r="B51" s="30"/>
      <c r="C51" s="30"/>
      <c r="D51" s="30"/>
      <c r="E51" s="64"/>
      <c r="F51" s="30"/>
      <c r="G51" s="30"/>
      <c r="H51" s="30"/>
      <c r="L51" s="291"/>
      <c r="M51" s="307" t="s">
        <v>219</v>
      </c>
    </row>
    <row r="52" spans="1:20" x14ac:dyDescent="0.25">
      <c r="A52" s="62"/>
      <c r="B52" s="30"/>
      <c r="C52" s="30"/>
      <c r="D52" s="30"/>
      <c r="E52" s="30"/>
      <c r="F52" s="30"/>
      <c r="G52" s="30"/>
      <c r="H52" s="30"/>
      <c r="L52" s="291"/>
      <c r="M52" s="308" t="s">
        <v>90</v>
      </c>
      <c r="S52" s="3"/>
      <c r="T52" s="3"/>
    </row>
    <row r="53" spans="1:20" x14ac:dyDescent="0.25">
      <c r="A53" s="8"/>
      <c r="B53" s="30"/>
      <c r="C53" s="30"/>
      <c r="D53" s="30"/>
      <c r="E53" s="30"/>
      <c r="G53" s="30"/>
      <c r="H53" s="30"/>
      <c r="L53" s="291"/>
      <c r="M53" s="291" t="s">
        <v>90</v>
      </c>
      <c r="S53" s="3"/>
      <c r="T53" s="3"/>
    </row>
    <row r="54" spans="1:20" ht="15.75" thickBot="1" x14ac:dyDescent="0.3">
      <c r="A54" s="30"/>
      <c r="E54" s="30"/>
      <c r="F54" s="64"/>
      <c r="G54" s="30"/>
      <c r="H54" s="30"/>
      <c r="L54" s="291"/>
      <c r="M54" s="309" t="s">
        <v>172</v>
      </c>
    </row>
    <row r="55" spans="1:20" ht="15.75" thickTop="1" x14ac:dyDescent="0.25">
      <c r="A55" s="30"/>
      <c r="B55" s="64"/>
      <c r="C55" s="64"/>
      <c r="D55" s="64"/>
      <c r="E55" s="30"/>
      <c r="F55" s="64"/>
      <c r="G55" s="30"/>
      <c r="H55" s="30"/>
      <c r="L55" s="291"/>
      <c r="M55" s="310" t="s">
        <v>184</v>
      </c>
    </row>
    <row r="56" spans="1:20" x14ac:dyDescent="0.25">
      <c r="A56" s="30"/>
      <c r="B56" s="64"/>
      <c r="C56" s="64"/>
      <c r="D56" s="64"/>
      <c r="E56" s="30"/>
      <c r="F56" s="30"/>
      <c r="G56" s="30"/>
      <c r="H56" s="30"/>
      <c r="L56" s="291"/>
      <c r="M56" s="311" t="s">
        <v>220</v>
      </c>
    </row>
    <row r="57" spans="1:20" x14ac:dyDescent="0.25">
      <c r="A57" s="30"/>
      <c r="B57" s="30"/>
      <c r="C57" s="30"/>
      <c r="D57" s="30"/>
      <c r="E57" s="36"/>
      <c r="F57" s="30"/>
      <c r="L57" s="291"/>
      <c r="M57" s="312" t="s">
        <v>90</v>
      </c>
    </row>
    <row r="58" spans="1:20" x14ac:dyDescent="0.25">
      <c r="A58" s="30"/>
      <c r="B58" s="30"/>
      <c r="C58" s="30"/>
      <c r="D58" s="30"/>
      <c r="E58" s="36"/>
      <c r="F58" s="30"/>
      <c r="G58" s="64"/>
      <c r="H58" s="64"/>
      <c r="L58" s="291"/>
      <c r="M58" s="312" t="s">
        <v>90</v>
      </c>
    </row>
    <row r="59" spans="1:20" x14ac:dyDescent="0.25">
      <c r="A59" s="30"/>
      <c r="B59" s="30"/>
      <c r="C59" s="30"/>
      <c r="D59" s="30"/>
      <c r="E59" s="62"/>
      <c r="F59" s="30"/>
      <c r="G59" s="64"/>
      <c r="H59" s="64"/>
      <c r="L59" s="291"/>
      <c r="M59" s="310" t="s">
        <v>90</v>
      </c>
    </row>
    <row r="60" spans="1:20" x14ac:dyDescent="0.25">
      <c r="A60" s="30"/>
      <c r="B60" s="30"/>
      <c r="C60" s="30"/>
      <c r="D60" s="30"/>
      <c r="E60" s="62"/>
      <c r="F60" s="30"/>
      <c r="G60" s="30"/>
      <c r="H60" s="30"/>
      <c r="L60" s="291"/>
      <c r="M60" s="310" t="s">
        <v>90</v>
      </c>
    </row>
    <row r="61" spans="1:20" x14ac:dyDescent="0.25">
      <c r="A61" s="30"/>
      <c r="B61" s="30"/>
      <c r="C61" s="30"/>
      <c r="D61" s="30"/>
      <c r="E61" s="8"/>
      <c r="F61" s="36"/>
      <c r="G61" s="30"/>
      <c r="H61" s="30"/>
      <c r="L61" s="291"/>
      <c r="M61" s="310" t="s">
        <v>90</v>
      </c>
    </row>
    <row r="62" spans="1:20" x14ac:dyDescent="0.25">
      <c r="A62" s="30"/>
      <c r="B62" s="36"/>
      <c r="C62" s="36"/>
      <c r="D62" s="36"/>
      <c r="E62" s="30"/>
      <c r="F62" s="36"/>
      <c r="G62" s="30"/>
      <c r="H62" s="30"/>
      <c r="L62" s="291"/>
      <c r="M62" s="310" t="s">
        <v>90</v>
      </c>
    </row>
    <row r="63" spans="1:20" x14ac:dyDescent="0.25">
      <c r="A63" s="67"/>
      <c r="B63" s="36"/>
      <c r="C63" s="36"/>
      <c r="D63" s="36"/>
      <c r="E63" s="30"/>
      <c r="F63" s="62"/>
      <c r="G63" s="30"/>
      <c r="H63" s="30"/>
      <c r="L63" s="291"/>
      <c r="M63" s="310" t="s">
        <v>90</v>
      </c>
    </row>
    <row r="64" spans="1:20" x14ac:dyDescent="0.25">
      <c r="A64" s="67"/>
      <c r="B64" s="62"/>
      <c r="C64" s="62"/>
      <c r="D64" s="62"/>
      <c r="E64" s="30"/>
      <c r="F64" s="62"/>
      <c r="G64" s="30"/>
      <c r="H64" s="30"/>
      <c r="L64" s="291"/>
      <c r="M64" s="310" t="s">
        <v>90</v>
      </c>
    </row>
    <row r="65" spans="1:16" x14ac:dyDescent="0.25">
      <c r="A65" s="62"/>
      <c r="B65" s="62"/>
      <c r="C65" s="62"/>
      <c r="D65" s="62"/>
      <c r="E65" s="30"/>
      <c r="F65" s="8"/>
      <c r="G65" s="36"/>
      <c r="H65" s="36"/>
      <c r="L65" s="291"/>
      <c r="M65" s="313" t="s">
        <v>90</v>
      </c>
    </row>
    <row r="66" spans="1:16" x14ac:dyDescent="0.25">
      <c r="A66" s="30"/>
      <c r="B66" s="8"/>
      <c r="C66" s="8"/>
      <c r="D66" s="8"/>
      <c r="E66" s="30"/>
      <c r="F66" s="30"/>
      <c r="G66" s="36"/>
      <c r="H66" s="36"/>
      <c r="L66" s="291"/>
    </row>
    <row r="67" spans="1:16" ht="15.75" thickBot="1" x14ac:dyDescent="0.3">
      <c r="A67" s="30"/>
      <c r="B67" s="30"/>
      <c r="C67" s="30"/>
      <c r="D67" s="30"/>
      <c r="E67" s="30"/>
      <c r="F67" s="30"/>
      <c r="G67" s="62"/>
      <c r="H67" s="62"/>
      <c r="L67" s="291"/>
      <c r="M67" s="314" t="s">
        <v>221</v>
      </c>
    </row>
    <row r="68" spans="1:16" ht="15.75" thickTop="1" x14ac:dyDescent="0.25">
      <c r="A68" s="30"/>
      <c r="B68" s="30"/>
      <c r="C68" s="30"/>
      <c r="D68" s="30"/>
      <c r="E68" s="30"/>
      <c r="F68" s="30"/>
      <c r="G68" s="62"/>
      <c r="H68" s="62"/>
      <c r="L68" s="291"/>
      <c r="M68" s="315" t="s">
        <v>184</v>
      </c>
    </row>
    <row r="69" spans="1:16" x14ac:dyDescent="0.25">
      <c r="A69" s="30"/>
      <c r="B69" s="30"/>
      <c r="C69" s="30"/>
      <c r="D69" s="30"/>
      <c r="E69" s="30"/>
      <c r="F69" s="30"/>
      <c r="G69" s="8"/>
      <c r="H69" s="8"/>
      <c r="L69" s="291"/>
      <c r="M69" s="315" t="s">
        <v>220</v>
      </c>
    </row>
    <row r="70" spans="1:16" x14ac:dyDescent="0.25">
      <c r="A70" s="30"/>
      <c r="B70" s="30"/>
      <c r="C70" s="30"/>
      <c r="D70" s="30"/>
      <c r="E70" s="30"/>
      <c r="F70" s="30"/>
      <c r="G70" s="30"/>
      <c r="H70" s="30"/>
      <c r="L70" s="291"/>
      <c r="M70" s="315" t="s">
        <v>90</v>
      </c>
    </row>
    <row r="71" spans="1:16" x14ac:dyDescent="0.25">
      <c r="A71" s="30"/>
      <c r="B71" s="30"/>
      <c r="C71" s="30"/>
      <c r="D71" s="30"/>
      <c r="E71" s="30"/>
      <c r="F71" s="30"/>
      <c r="G71" s="30"/>
      <c r="H71" s="30"/>
      <c r="L71" s="291"/>
      <c r="M71" s="315" t="s">
        <v>90</v>
      </c>
    </row>
    <row r="72" spans="1:16" x14ac:dyDescent="0.25">
      <c r="A72" s="30"/>
      <c r="B72" s="30"/>
      <c r="C72" s="30"/>
      <c r="D72" s="30"/>
      <c r="E72" s="30"/>
      <c r="F72" s="30"/>
      <c r="G72" s="30"/>
      <c r="H72" s="30"/>
      <c r="L72" s="291"/>
      <c r="M72" s="315" t="s">
        <v>90</v>
      </c>
      <c r="P72" s="43"/>
    </row>
    <row r="73" spans="1:16" x14ac:dyDescent="0.25">
      <c r="A73" s="62"/>
      <c r="B73" s="30"/>
      <c r="C73" s="30"/>
      <c r="D73" s="30"/>
      <c r="E73" s="8"/>
      <c r="F73" s="30"/>
      <c r="G73" s="30"/>
      <c r="H73" s="30"/>
      <c r="K73" s="291"/>
      <c r="L73" s="291"/>
      <c r="M73" s="315" t="s">
        <v>90</v>
      </c>
    </row>
    <row r="74" spans="1:16" x14ac:dyDescent="0.25">
      <c r="A74" s="67"/>
      <c r="B74" s="30"/>
      <c r="C74" s="30"/>
      <c r="D74" s="30"/>
      <c r="E74" s="67"/>
      <c r="F74" s="30"/>
      <c r="G74" s="30"/>
      <c r="H74" s="30"/>
      <c r="L74" s="291"/>
      <c r="M74" s="315" t="s">
        <v>90</v>
      </c>
      <c r="N74" s="43"/>
      <c r="O74" s="43"/>
    </row>
    <row r="75" spans="1:16" x14ac:dyDescent="0.25">
      <c r="A75" s="67"/>
      <c r="B75" s="30"/>
      <c r="C75" s="30"/>
      <c r="D75" s="30"/>
      <c r="E75" s="67"/>
      <c r="F75" s="30"/>
      <c r="G75" s="30"/>
      <c r="H75" s="30"/>
      <c r="L75" s="291"/>
      <c r="M75" s="315" t="s">
        <v>90</v>
      </c>
    </row>
    <row r="76" spans="1:16" x14ac:dyDescent="0.25">
      <c r="A76" s="67"/>
      <c r="B76" s="30"/>
      <c r="C76" s="30"/>
      <c r="D76" s="30"/>
      <c r="E76" s="67"/>
      <c r="F76" s="30"/>
      <c r="G76" s="30"/>
      <c r="H76" s="30"/>
      <c r="L76" s="291"/>
      <c r="M76" s="315" t="s">
        <v>90</v>
      </c>
    </row>
    <row r="77" spans="1:16" x14ac:dyDescent="0.25">
      <c r="B77" s="30"/>
      <c r="C77" s="30"/>
      <c r="D77" s="30"/>
      <c r="E77" s="67"/>
      <c r="F77" s="8"/>
      <c r="G77" s="30"/>
      <c r="H77" s="30"/>
      <c r="L77" s="291"/>
      <c r="M77" s="315" t="s">
        <v>90</v>
      </c>
    </row>
    <row r="78" spans="1:16" x14ac:dyDescent="0.25">
      <c r="A78" s="30"/>
      <c r="B78" s="8"/>
      <c r="C78" s="8"/>
      <c r="D78" s="8"/>
      <c r="E78" s="30"/>
      <c r="F78" s="67"/>
      <c r="G78" s="30"/>
      <c r="H78" s="30"/>
      <c r="L78" s="291"/>
      <c r="M78" s="316" t="s">
        <v>222</v>
      </c>
    </row>
    <row r="79" spans="1:16" x14ac:dyDescent="0.25">
      <c r="A79" s="30"/>
      <c r="B79" s="67"/>
      <c r="C79" s="67"/>
      <c r="D79" s="67"/>
      <c r="E79" s="30"/>
      <c r="F79" s="67"/>
      <c r="G79" s="30"/>
      <c r="H79" s="30"/>
      <c r="K79" s="291"/>
      <c r="L79" s="291"/>
      <c r="M79" s="291"/>
    </row>
    <row r="80" spans="1:16" x14ac:dyDescent="0.25">
      <c r="A80" s="30"/>
      <c r="B80" s="67"/>
      <c r="C80" s="67"/>
      <c r="D80" s="67"/>
      <c r="E80" s="30"/>
      <c r="F80" s="67"/>
      <c r="G80" s="30"/>
      <c r="H80" s="30"/>
      <c r="K80" s="291"/>
      <c r="L80" s="291"/>
      <c r="M80" s="291"/>
    </row>
    <row r="81" spans="1:21" x14ac:dyDescent="0.25">
      <c r="A81" s="30"/>
      <c r="B81" s="67"/>
      <c r="C81" s="67"/>
      <c r="D81" s="67"/>
      <c r="E81" s="62"/>
      <c r="F81" s="67"/>
      <c r="G81" s="8"/>
      <c r="H81" s="8"/>
      <c r="K81" s="291"/>
      <c r="L81" s="291"/>
      <c r="M81" s="291"/>
    </row>
    <row r="82" spans="1:21" x14ac:dyDescent="0.25">
      <c r="A82" s="30"/>
      <c r="B82" s="67"/>
      <c r="C82" s="67"/>
      <c r="D82" s="67"/>
      <c r="E82" s="30"/>
      <c r="F82" s="30"/>
      <c r="G82" s="67"/>
      <c r="H82" s="67"/>
      <c r="K82" s="291"/>
      <c r="L82" s="291"/>
      <c r="M82" s="291"/>
    </row>
    <row r="83" spans="1:21" x14ac:dyDescent="0.25">
      <c r="A83" s="30"/>
      <c r="B83" s="30"/>
      <c r="C83" s="30"/>
      <c r="D83" s="30"/>
      <c r="E83" s="30"/>
      <c r="F83" s="30"/>
      <c r="G83" s="67"/>
      <c r="H83" s="67"/>
      <c r="K83" s="291"/>
      <c r="L83" s="291"/>
      <c r="M83" s="291"/>
    </row>
    <row r="84" spans="1:21" x14ac:dyDescent="0.25">
      <c r="A84" s="73"/>
      <c r="B84" s="30"/>
      <c r="C84" s="30"/>
      <c r="D84" s="30"/>
      <c r="E84" s="62"/>
      <c r="F84" s="30"/>
      <c r="G84" s="67"/>
      <c r="H84" s="67"/>
      <c r="K84" s="291"/>
      <c r="L84" s="291"/>
      <c r="M84" s="291"/>
      <c r="P84" s="3"/>
    </row>
    <row r="85" spans="1:21" x14ac:dyDescent="0.25">
      <c r="B85" s="30"/>
      <c r="C85" s="30"/>
      <c r="D85" s="30"/>
      <c r="E85" s="30"/>
      <c r="F85" s="62"/>
      <c r="G85" s="67"/>
      <c r="H85" s="67"/>
      <c r="K85" s="291"/>
      <c r="L85" s="291"/>
      <c r="M85" s="291"/>
      <c r="P85" s="3"/>
    </row>
    <row r="86" spans="1:21" x14ac:dyDescent="0.25">
      <c r="B86" s="62"/>
      <c r="C86" s="62"/>
      <c r="D86" s="62"/>
      <c r="E86" s="30"/>
      <c r="F86" s="30"/>
      <c r="G86" s="30"/>
      <c r="H86" s="30"/>
      <c r="K86" s="291"/>
      <c r="L86" s="291"/>
      <c r="M86" s="291"/>
      <c r="N86" s="3"/>
      <c r="O86" s="3"/>
      <c r="P86" s="3"/>
    </row>
    <row r="87" spans="1:21" x14ac:dyDescent="0.25">
      <c r="B87" s="30"/>
      <c r="C87" s="30"/>
      <c r="D87" s="30"/>
      <c r="E87" s="42"/>
      <c r="F87" s="30"/>
      <c r="G87" s="30"/>
      <c r="H87" s="30"/>
      <c r="K87" s="291"/>
      <c r="L87" s="291"/>
      <c r="M87" s="291"/>
      <c r="N87" s="3"/>
      <c r="O87" s="3"/>
      <c r="P87" s="3"/>
    </row>
    <row r="88" spans="1:21" x14ac:dyDescent="0.25">
      <c r="B88" s="30"/>
      <c r="C88" s="30"/>
      <c r="D88" s="30"/>
      <c r="E88" s="58"/>
      <c r="F88" s="62"/>
      <c r="G88" s="30"/>
      <c r="H88" s="30"/>
      <c r="K88" s="291"/>
      <c r="L88" s="291"/>
      <c r="M88" s="291"/>
      <c r="N88" s="3"/>
      <c r="O88" s="3"/>
      <c r="P88" s="3"/>
    </row>
    <row r="89" spans="1:21" x14ac:dyDescent="0.25">
      <c r="B89" s="62"/>
      <c r="C89" s="62"/>
      <c r="D89" s="62"/>
      <c r="E89" s="58"/>
      <c r="F89" s="30"/>
      <c r="G89" s="62"/>
      <c r="H89" s="62"/>
      <c r="K89" s="291"/>
      <c r="L89" s="291"/>
      <c r="M89" s="291"/>
      <c r="N89" s="3"/>
      <c r="O89" s="3"/>
      <c r="P89" s="3"/>
    </row>
    <row r="90" spans="1:21" x14ac:dyDescent="0.25">
      <c r="B90" s="30"/>
      <c r="C90" s="30"/>
      <c r="D90" s="30"/>
      <c r="E90" s="58"/>
      <c r="F90" s="30"/>
      <c r="G90" s="30"/>
      <c r="H90" s="30"/>
      <c r="K90" s="291"/>
      <c r="L90" s="291"/>
      <c r="M90" s="291"/>
      <c r="N90" s="3"/>
      <c r="O90" s="3"/>
    </row>
    <row r="91" spans="1:21" x14ac:dyDescent="0.25">
      <c r="B91" s="30"/>
      <c r="C91" s="30"/>
      <c r="D91" s="30"/>
      <c r="E91" s="30"/>
      <c r="F91" s="42"/>
      <c r="G91" s="30"/>
      <c r="H91" s="30"/>
      <c r="K91" s="291"/>
      <c r="L91" s="291"/>
      <c r="M91" s="291"/>
      <c r="N91" s="3"/>
      <c r="O91" s="3"/>
    </row>
    <row r="92" spans="1:21" x14ac:dyDescent="0.25">
      <c r="B92" s="42"/>
      <c r="C92" s="42"/>
      <c r="D92" s="42"/>
      <c r="E92" s="30"/>
      <c r="F92" s="58"/>
      <c r="G92" s="62"/>
      <c r="H92" s="62"/>
      <c r="K92" s="291"/>
      <c r="L92" s="291"/>
      <c r="M92" s="291"/>
    </row>
    <row r="93" spans="1:21" x14ac:dyDescent="0.25">
      <c r="A93" s="156"/>
      <c r="B93" s="58"/>
      <c r="C93" s="58"/>
      <c r="D93" s="58"/>
      <c r="E93" s="30"/>
      <c r="F93" s="58"/>
      <c r="G93" s="30"/>
      <c r="H93" s="30"/>
      <c r="K93" s="291"/>
      <c r="L93" s="291"/>
      <c r="M93" s="291"/>
      <c r="P93" s="70"/>
      <c r="S93" s="70"/>
      <c r="T93" s="70"/>
      <c r="U93" s="70"/>
    </row>
    <row r="94" spans="1:21" x14ac:dyDescent="0.25">
      <c r="A94" s="156"/>
      <c r="B94" s="58"/>
      <c r="C94" s="58"/>
      <c r="D94" s="58"/>
      <c r="E94" s="30"/>
      <c r="F94" s="58"/>
      <c r="G94" s="30"/>
      <c r="H94" s="30"/>
      <c r="K94" s="291"/>
      <c r="L94" s="291"/>
      <c r="M94" s="291"/>
      <c r="P94" s="70"/>
      <c r="S94" s="70"/>
      <c r="T94" s="70"/>
      <c r="U94" s="70"/>
    </row>
    <row r="95" spans="1:21" x14ac:dyDescent="0.25">
      <c r="A95" s="156"/>
      <c r="B95" s="58"/>
      <c r="C95" s="58"/>
      <c r="D95" s="58"/>
      <c r="E95" s="30"/>
      <c r="F95" s="30"/>
      <c r="G95" s="42"/>
      <c r="H95" s="42"/>
      <c r="K95" s="291"/>
      <c r="L95" s="291"/>
      <c r="M95" s="291"/>
      <c r="N95" s="70"/>
      <c r="O95" s="70"/>
      <c r="P95" s="70"/>
      <c r="S95" s="70"/>
      <c r="T95" s="70"/>
      <c r="U95" s="70"/>
    </row>
    <row r="96" spans="1:21" x14ac:dyDescent="0.25">
      <c r="B96" s="30"/>
      <c r="C96" s="30"/>
      <c r="D96" s="30"/>
      <c r="F96" s="30"/>
      <c r="G96" s="58"/>
      <c r="H96" s="58"/>
      <c r="K96" s="291"/>
      <c r="L96" s="291"/>
      <c r="M96" s="291"/>
      <c r="N96" s="70"/>
      <c r="O96" s="70"/>
    </row>
    <row r="97" spans="1:21" x14ac:dyDescent="0.25">
      <c r="A97" s="56"/>
      <c r="B97" s="30"/>
      <c r="C97" s="30"/>
      <c r="D97" s="30"/>
      <c r="F97" s="30"/>
      <c r="G97" s="58"/>
      <c r="H97" s="58"/>
      <c r="K97" s="291"/>
      <c r="L97" s="291"/>
      <c r="M97" s="291"/>
      <c r="N97" s="70"/>
      <c r="O97" s="70"/>
      <c r="P97" s="21"/>
      <c r="Q97" s="70"/>
      <c r="R97" s="70"/>
      <c r="S97" s="21"/>
      <c r="T97" s="21"/>
      <c r="U97" s="21"/>
    </row>
    <row r="98" spans="1:21" x14ac:dyDescent="0.25">
      <c r="A98" s="1"/>
      <c r="B98" s="30"/>
      <c r="C98" s="30"/>
      <c r="D98" s="30"/>
      <c r="F98" s="30"/>
      <c r="G98" s="58"/>
      <c r="H98" s="58"/>
      <c r="K98" s="291"/>
      <c r="L98" s="291"/>
      <c r="M98" s="291"/>
      <c r="Q98" s="70"/>
      <c r="R98" s="70"/>
    </row>
    <row r="99" spans="1:21" x14ac:dyDescent="0.25">
      <c r="A99" s="1"/>
      <c r="B99" s="30"/>
      <c r="C99" s="30"/>
      <c r="D99" s="30"/>
      <c r="F99" s="30"/>
      <c r="G99" s="30"/>
      <c r="H99" s="30"/>
      <c r="K99" s="291"/>
      <c r="L99" s="291"/>
      <c r="M99" s="291"/>
      <c r="N99" s="21"/>
      <c r="O99" s="21"/>
      <c r="Q99" s="70"/>
      <c r="R99" s="70"/>
    </row>
    <row r="100" spans="1:21" x14ac:dyDescent="0.25">
      <c r="A100" s="1"/>
      <c r="B100" s="30"/>
      <c r="C100" s="30"/>
      <c r="D100" s="30"/>
      <c r="E100" s="110"/>
      <c r="G100" s="30"/>
      <c r="H100" s="30"/>
      <c r="K100" s="291"/>
      <c r="L100" s="291"/>
      <c r="M100" s="291"/>
    </row>
    <row r="101" spans="1:21" x14ac:dyDescent="0.25">
      <c r="A101" s="1"/>
      <c r="G101" s="30"/>
      <c r="H101" s="30"/>
      <c r="K101" s="291"/>
      <c r="L101" s="291"/>
      <c r="M101" s="291"/>
      <c r="Q101" s="21"/>
      <c r="R101" s="21"/>
    </row>
    <row r="102" spans="1:21" x14ac:dyDescent="0.25">
      <c r="A102" s="1"/>
      <c r="G102" s="30"/>
      <c r="H102" s="30"/>
      <c r="K102" s="291"/>
      <c r="L102" s="291"/>
      <c r="M102" s="291"/>
    </row>
    <row r="103" spans="1:21" x14ac:dyDescent="0.25">
      <c r="A103" s="1"/>
      <c r="G103" s="30"/>
      <c r="H103" s="30"/>
      <c r="K103" s="291"/>
      <c r="L103" s="291"/>
      <c r="M103" s="291"/>
    </row>
    <row r="104" spans="1:21" x14ac:dyDescent="0.25">
      <c r="A104" s="1"/>
      <c r="F104" s="110"/>
      <c r="K104" s="291"/>
      <c r="L104" s="291"/>
      <c r="M104" s="291"/>
    </row>
    <row r="105" spans="1:21" x14ac:dyDescent="0.25">
      <c r="A105" s="9"/>
      <c r="B105" s="110"/>
      <c r="C105" s="110"/>
      <c r="D105" s="110"/>
      <c r="E105" s="1"/>
      <c r="K105" s="291"/>
      <c r="L105" s="291"/>
      <c r="M105" s="291"/>
      <c r="P105" s="9"/>
      <c r="S105" s="9"/>
      <c r="T105" s="9"/>
      <c r="U105" s="9"/>
    </row>
    <row r="106" spans="1:21" x14ac:dyDescent="0.25">
      <c r="A106" s="73"/>
      <c r="E106" s="1"/>
      <c r="K106" s="291"/>
      <c r="L106" s="291"/>
      <c r="M106" s="291"/>
    </row>
    <row r="107" spans="1:21" x14ac:dyDescent="0.25">
      <c r="A107" s="1"/>
      <c r="E107" s="1"/>
      <c r="K107" s="291"/>
      <c r="L107" s="291"/>
      <c r="M107" s="291"/>
      <c r="N107" s="9"/>
      <c r="O107" s="9"/>
    </row>
    <row r="108" spans="1:21" x14ac:dyDescent="0.25">
      <c r="A108" s="1"/>
      <c r="E108" s="1"/>
      <c r="G108" s="110"/>
      <c r="H108" s="110"/>
      <c r="I108" s="291"/>
      <c r="J108" s="291"/>
      <c r="K108" s="291"/>
      <c r="L108" s="291"/>
      <c r="M108" s="291"/>
    </row>
    <row r="109" spans="1:21" x14ac:dyDescent="0.25">
      <c r="A109" s="1"/>
      <c r="E109" s="1"/>
      <c r="F109" s="1"/>
      <c r="L109" s="291"/>
      <c r="Q109" s="9"/>
      <c r="R109" s="9"/>
    </row>
    <row r="110" spans="1:21" x14ac:dyDescent="0.25">
      <c r="A110" s="1"/>
      <c r="B110" s="1"/>
      <c r="C110" s="1"/>
      <c r="D110" s="1"/>
      <c r="E110" s="9"/>
      <c r="F110" s="1"/>
      <c r="L110" s="291"/>
    </row>
    <row r="111" spans="1:21" x14ac:dyDescent="0.25">
      <c r="A111" s="1"/>
      <c r="B111" s="1"/>
      <c r="C111" s="1"/>
      <c r="D111" s="1"/>
      <c r="E111" s="1"/>
      <c r="F111" s="1"/>
      <c r="L111" s="291"/>
    </row>
    <row r="112" spans="1:21" x14ac:dyDescent="0.25">
      <c r="A112" s="1"/>
      <c r="B112" s="1"/>
      <c r="C112" s="1"/>
      <c r="D112" s="1"/>
      <c r="E112" s="1"/>
      <c r="F112" s="1"/>
      <c r="L112" s="291"/>
    </row>
    <row r="113" spans="1:21" x14ac:dyDescent="0.25">
      <c r="A113" s="1"/>
      <c r="B113" s="1"/>
      <c r="C113" s="1"/>
      <c r="D113" s="1"/>
      <c r="E113" s="1"/>
      <c r="F113" s="1"/>
      <c r="G113" s="1"/>
      <c r="H113" s="1"/>
      <c r="L113" s="291"/>
    </row>
    <row r="114" spans="1:21" x14ac:dyDescent="0.25">
      <c r="A114" s="1"/>
      <c r="B114" s="1"/>
      <c r="C114" s="1"/>
      <c r="D114" s="1"/>
      <c r="E114" s="1"/>
      <c r="F114" s="9"/>
      <c r="G114" s="1"/>
      <c r="H114" s="1"/>
      <c r="L114" s="291"/>
    </row>
    <row r="115" spans="1:21" x14ac:dyDescent="0.25">
      <c r="A115" s="9"/>
      <c r="B115" s="9"/>
      <c r="C115" s="9"/>
      <c r="D115" s="9"/>
      <c r="E115" s="1"/>
      <c r="F115" s="1"/>
      <c r="G115" s="1"/>
      <c r="H115" s="1"/>
      <c r="L115" s="291"/>
      <c r="P115" s="9"/>
      <c r="S115" s="9"/>
      <c r="T115" s="9"/>
      <c r="U115" s="9"/>
    </row>
    <row r="116" spans="1:21" x14ac:dyDescent="0.25">
      <c r="A116" s="1"/>
      <c r="B116" s="1"/>
      <c r="C116" s="1"/>
      <c r="D116" s="1"/>
      <c r="E116" s="1"/>
      <c r="F116" s="1"/>
      <c r="G116" s="1"/>
      <c r="H116" s="1"/>
      <c r="L116" s="291"/>
    </row>
    <row r="117" spans="1:21" x14ac:dyDescent="0.25">
      <c r="A117" s="1"/>
      <c r="B117" s="1"/>
      <c r="C117" s="1"/>
      <c r="D117" s="1"/>
      <c r="E117" s="1"/>
      <c r="F117" s="1"/>
      <c r="G117" s="1"/>
      <c r="H117" s="1"/>
      <c r="L117" s="291"/>
      <c r="N117" s="9"/>
      <c r="O117" s="9"/>
    </row>
    <row r="118" spans="1:21" x14ac:dyDescent="0.25">
      <c r="A118" s="1"/>
      <c r="B118" s="1"/>
      <c r="C118" s="1"/>
      <c r="D118" s="1"/>
      <c r="E118" s="1"/>
      <c r="F118" s="1"/>
      <c r="G118" s="9"/>
      <c r="H118" s="9"/>
      <c r="L118" s="291"/>
    </row>
    <row r="119" spans="1:21" x14ac:dyDescent="0.25">
      <c r="B119" s="1"/>
      <c r="C119" s="1"/>
      <c r="D119" s="1"/>
      <c r="E119" s="1"/>
      <c r="F119" s="1"/>
      <c r="G119" s="1"/>
      <c r="H119" s="1"/>
      <c r="L119" s="291"/>
      <c r="Q119" s="9"/>
      <c r="R119" s="9"/>
    </row>
    <row r="120" spans="1:21" x14ac:dyDescent="0.25">
      <c r="B120" s="1"/>
      <c r="C120" s="1"/>
      <c r="D120" s="1"/>
      <c r="E120" s="1"/>
      <c r="F120" s="1"/>
      <c r="G120" s="1"/>
      <c r="H120" s="1"/>
      <c r="L120" s="291"/>
    </row>
    <row r="121" spans="1:21" x14ac:dyDescent="0.25">
      <c r="B121" s="1"/>
      <c r="C121" s="1"/>
      <c r="D121" s="1"/>
      <c r="E121" s="1"/>
      <c r="F121" s="1"/>
      <c r="G121" s="1"/>
      <c r="H121" s="1"/>
      <c r="L121" s="291"/>
    </row>
    <row r="122" spans="1:21" x14ac:dyDescent="0.25">
      <c r="B122" s="1"/>
      <c r="C122" s="1"/>
      <c r="D122" s="1"/>
      <c r="E122" s="5"/>
      <c r="F122" s="1"/>
      <c r="G122" s="1"/>
      <c r="H122" s="1"/>
      <c r="L122" s="291"/>
    </row>
    <row r="123" spans="1:21" x14ac:dyDescent="0.25">
      <c r="B123" s="1"/>
      <c r="C123" s="1"/>
      <c r="D123" s="1"/>
      <c r="E123" s="1"/>
      <c r="F123" s="1"/>
      <c r="G123" s="1"/>
      <c r="H123" s="1"/>
      <c r="L123" s="291"/>
    </row>
    <row r="124" spans="1:21" x14ac:dyDescent="0.25">
      <c r="B124" s="1"/>
      <c r="C124" s="1"/>
      <c r="D124" s="1"/>
      <c r="E124" s="1"/>
      <c r="F124" s="1"/>
      <c r="G124" s="1"/>
      <c r="H124" s="1"/>
      <c r="L124" s="291"/>
    </row>
    <row r="125" spans="1:21" x14ac:dyDescent="0.25">
      <c r="B125" s="1"/>
      <c r="C125" s="1"/>
      <c r="D125" s="1"/>
      <c r="E125" s="1"/>
      <c r="F125" s="1"/>
      <c r="G125" s="1"/>
      <c r="H125" s="1"/>
      <c r="L125" s="291"/>
    </row>
    <row r="126" spans="1:21" x14ac:dyDescent="0.25">
      <c r="B126" s="1"/>
      <c r="C126" s="1"/>
      <c r="D126" s="1"/>
      <c r="E126" s="1"/>
      <c r="F126" s="5"/>
      <c r="G126" s="1"/>
      <c r="H126" s="1"/>
      <c r="L126" s="291"/>
    </row>
    <row r="127" spans="1:21" x14ac:dyDescent="0.25">
      <c r="A127" s="83"/>
      <c r="B127" s="5"/>
      <c r="C127" s="5"/>
      <c r="D127" s="5"/>
      <c r="E127" s="1"/>
      <c r="F127" s="1"/>
      <c r="G127" s="1"/>
      <c r="H127" s="1"/>
      <c r="L127" s="291"/>
      <c r="P127" s="5"/>
      <c r="S127" s="5"/>
      <c r="T127" s="5"/>
      <c r="U127" s="5"/>
    </row>
    <row r="128" spans="1:21" x14ac:dyDescent="0.25">
      <c r="B128" s="1"/>
      <c r="C128" s="1"/>
      <c r="D128" s="1"/>
      <c r="E128" s="1"/>
      <c r="F128" s="1"/>
      <c r="G128" s="1"/>
      <c r="H128" s="1"/>
      <c r="L128" s="291"/>
    </row>
    <row r="129" spans="2:18" x14ac:dyDescent="0.25">
      <c r="B129" s="1"/>
      <c r="C129" s="1"/>
      <c r="D129" s="1"/>
      <c r="F129" s="1"/>
      <c r="G129" s="1"/>
      <c r="H129" s="1"/>
      <c r="L129" s="291"/>
      <c r="N129" s="5"/>
      <c r="O129" s="5"/>
    </row>
    <row r="130" spans="2:18" x14ac:dyDescent="0.25">
      <c r="B130" s="1"/>
      <c r="C130" s="1"/>
      <c r="D130" s="1"/>
      <c r="F130" s="1"/>
      <c r="G130" s="5"/>
      <c r="H130" s="5"/>
      <c r="L130" s="291"/>
    </row>
    <row r="131" spans="2:18" x14ac:dyDescent="0.25">
      <c r="B131" s="1"/>
      <c r="C131" s="1"/>
      <c r="D131" s="1"/>
      <c r="F131" s="1"/>
      <c r="G131" s="1"/>
      <c r="H131" s="1"/>
      <c r="L131" s="291"/>
      <c r="Q131" s="5"/>
      <c r="R131" s="5"/>
    </row>
    <row r="132" spans="2:18" x14ac:dyDescent="0.25">
      <c r="B132" s="1"/>
      <c r="C132" s="1"/>
      <c r="D132" s="1"/>
      <c r="F132" s="1"/>
      <c r="G132" s="1"/>
      <c r="H132" s="1"/>
      <c r="L132" s="291"/>
    </row>
    <row r="133" spans="2:18" x14ac:dyDescent="0.25">
      <c r="B133" s="1"/>
      <c r="C133" s="1"/>
      <c r="D133" s="1"/>
      <c r="G133" s="1"/>
      <c r="H133" s="1"/>
      <c r="L133" s="291"/>
    </row>
    <row r="134" spans="2:18" x14ac:dyDescent="0.25">
      <c r="G134" s="1"/>
      <c r="H134" s="1"/>
      <c r="L134" s="291"/>
    </row>
    <row r="135" spans="2:18" x14ac:dyDescent="0.25">
      <c r="G135" s="1"/>
      <c r="H135" s="1"/>
      <c r="L135" s="291"/>
    </row>
    <row r="136" spans="2:18" x14ac:dyDescent="0.25">
      <c r="G136" s="1"/>
      <c r="H136" s="1"/>
      <c r="L136" s="291"/>
    </row>
    <row r="137" spans="2:18" x14ac:dyDescent="0.25">
      <c r="L137" s="291"/>
    </row>
    <row r="138" spans="2:18" x14ac:dyDescent="0.25">
      <c r="L138" s="291"/>
    </row>
    <row r="139" spans="2:18" x14ac:dyDescent="0.25">
      <c r="L139" s="291"/>
    </row>
    <row r="140" spans="2:18" x14ac:dyDescent="0.25">
      <c r="B140" s="1"/>
      <c r="L140" s="291"/>
    </row>
    <row r="141" spans="2:18" x14ac:dyDescent="0.25">
      <c r="L141" s="291"/>
    </row>
    <row r="142" spans="2:18" x14ac:dyDescent="0.25">
      <c r="L142" s="291"/>
    </row>
    <row r="143" spans="2:18" x14ac:dyDescent="0.25">
      <c r="L143" s="291"/>
    </row>
    <row r="144" spans="2:18" x14ac:dyDescent="0.25">
      <c r="L144" s="291"/>
    </row>
    <row r="145" spans="12:12" x14ac:dyDescent="0.25">
      <c r="L145" s="291"/>
    </row>
    <row r="146" spans="12:12" x14ac:dyDescent="0.25">
      <c r="L146" s="291"/>
    </row>
    <row r="147" spans="12:12" x14ac:dyDescent="0.25">
      <c r="L147" s="291"/>
    </row>
    <row r="148" spans="12:12" x14ac:dyDescent="0.25">
      <c r="L148" s="291"/>
    </row>
    <row r="149" spans="12:12" x14ac:dyDescent="0.25">
      <c r="L149" s="291"/>
    </row>
    <row r="150" spans="12:12" x14ac:dyDescent="0.25">
      <c r="L150" s="291"/>
    </row>
    <row r="151" spans="12:12" x14ac:dyDescent="0.25">
      <c r="L151" s="291"/>
    </row>
    <row r="152" spans="12:12" x14ac:dyDescent="0.25">
      <c r="L152" s="291"/>
    </row>
    <row r="153" spans="12:12" x14ac:dyDescent="0.25">
      <c r="L153" s="291"/>
    </row>
    <row r="200" spans="1:21" x14ac:dyDescent="0.25">
      <c r="E200" s="44"/>
    </row>
    <row r="204" spans="1:21" x14ac:dyDescent="0.25">
      <c r="F204" s="44"/>
    </row>
    <row r="205" spans="1:21" x14ac:dyDescent="0.25">
      <c r="A205" s="44"/>
      <c r="B205" s="44"/>
      <c r="C205" s="44"/>
      <c r="D205" s="44"/>
      <c r="P205" s="43"/>
      <c r="S205" s="43"/>
      <c r="T205" s="43"/>
      <c r="U205" s="43"/>
    </row>
    <row r="207" spans="1:21" x14ac:dyDescent="0.25">
      <c r="N207" s="43"/>
      <c r="O207" s="43"/>
    </row>
    <row r="208" spans="1:21" x14ac:dyDescent="0.25">
      <c r="G208" s="44"/>
      <c r="H208" s="44"/>
    </row>
    <row r="209" spans="5:18" x14ac:dyDescent="0.25">
      <c r="Q209" s="43"/>
      <c r="R209" s="43"/>
    </row>
    <row r="223" spans="5:18" x14ac:dyDescent="0.25">
      <c r="E223" s="1"/>
    </row>
    <row r="224" spans="5:18" x14ac:dyDescent="0.25">
      <c r="E224" s="1"/>
    </row>
    <row r="226" spans="5:8" x14ac:dyDescent="0.25">
      <c r="E226" s="1"/>
    </row>
    <row r="227" spans="5:8" x14ac:dyDescent="0.25">
      <c r="F227" s="1"/>
    </row>
    <row r="228" spans="5:8" x14ac:dyDescent="0.25">
      <c r="F228" s="1"/>
    </row>
    <row r="231" spans="5:8" x14ac:dyDescent="0.25">
      <c r="F231" s="1"/>
      <c r="G231" s="1"/>
      <c r="H231" s="1"/>
    </row>
    <row r="232" spans="5:8" x14ac:dyDescent="0.25">
      <c r="G232" s="1"/>
      <c r="H232" s="1"/>
    </row>
    <row r="235" spans="5:8" x14ac:dyDescent="0.25">
      <c r="G235" s="1"/>
      <c r="H235" s="1"/>
    </row>
    <row r="241" spans="1:8" x14ac:dyDescent="0.25">
      <c r="E241" s="1"/>
    </row>
    <row r="242" spans="1:8" x14ac:dyDescent="0.25">
      <c r="E242" s="1"/>
    </row>
    <row r="243" spans="1:8" x14ac:dyDescent="0.25">
      <c r="E243" s="1"/>
    </row>
    <row r="244" spans="1:8" x14ac:dyDescent="0.25">
      <c r="E244" s="1"/>
    </row>
    <row r="245" spans="1:8" x14ac:dyDescent="0.25">
      <c r="E245" s="1"/>
      <c r="F245" s="1"/>
    </row>
    <row r="246" spans="1:8" x14ac:dyDescent="0.25">
      <c r="A246" s="1"/>
      <c r="B246" s="1"/>
      <c r="C246" s="1"/>
      <c r="D246" s="1"/>
      <c r="F246" s="1"/>
    </row>
    <row r="247" spans="1:8" x14ac:dyDescent="0.25">
      <c r="A247" s="1"/>
      <c r="B247" s="1"/>
      <c r="C247" s="1"/>
      <c r="D247" s="1"/>
      <c r="F247" s="1"/>
    </row>
    <row r="248" spans="1:8" x14ac:dyDescent="0.25">
      <c r="A248" s="1"/>
      <c r="B248" s="1"/>
      <c r="C248" s="1"/>
      <c r="D248" s="1"/>
      <c r="F248" s="1"/>
    </row>
    <row r="249" spans="1:8" x14ac:dyDescent="0.25">
      <c r="A249" s="1"/>
      <c r="B249" s="1"/>
      <c r="C249" s="1"/>
      <c r="D249" s="1"/>
      <c r="F249" s="1"/>
      <c r="G249" s="1"/>
      <c r="H249" s="1"/>
    </row>
    <row r="250" spans="1:8" x14ac:dyDescent="0.25">
      <c r="A250" s="1"/>
      <c r="B250" s="1"/>
      <c r="C250" s="1"/>
      <c r="D250" s="1"/>
      <c r="G250" s="1"/>
      <c r="H250" s="1"/>
    </row>
    <row r="251" spans="1:8" x14ac:dyDescent="0.25">
      <c r="G251" s="1"/>
      <c r="H251" s="1"/>
    </row>
    <row r="252" spans="1:8" x14ac:dyDescent="0.25">
      <c r="G252" s="1"/>
      <c r="H252" s="1"/>
    </row>
    <row r="253" spans="1:8" x14ac:dyDescent="0.25">
      <c r="G253" s="1"/>
      <c r="H253" s="1"/>
    </row>
  </sheetData>
  <conditionalFormatting sqref="A84 E96 A97 F100 A101:D101 P101 S101:U101 N103:O103 G104:H104 Q105:R105 A106 E107:E108 F111:F112 A112:D113 P112:P113 S112:U113 N114:O115 G115:H116 Q116:R117 I120:K120 I131:K132">
    <cfRule type="containsText" dxfId="12" priority="13" operator="containsText" text="Vyberte typ vlastnictví">
      <formula>NOT(ISERROR(SEARCH("Vyberte typ vlastnictví",A84)))</formula>
    </cfRule>
  </conditionalFormatting>
  <conditionalFormatting sqref="A1:U1 X1 W1:W24 L3:M13 T4:T6 O6 E13:E71 L15:L26 T16:T18 O17 F17:F75 D18 A18:C76 P18:P76 U18:U76 N21:O22 S21:T76 G21:H79 M21:M1048576 Q22:R80 N24:O78 D43:D76 K73 E73:E1048576 F77:F1048576 A78:D1048576 P78:P1048576 S78:U1048576 N80:O1048576 G81:H1048576 Q82:R1048576 K86:K1048576 L89:L1048576 I108:J1048576">
    <cfRule type="cellIs" dxfId="11" priority="1" operator="equal">
      <formula>$Z$14</formula>
    </cfRule>
  </conditionalFormatting>
  <conditionalFormatting sqref="J1:M1 I1:I11 L2:L26 M2:M32 K7 M34:M49 M51:M1048576 K73 K86:K1048576 L89:L1048576 I108:J1048576">
    <cfRule type="cellIs" dxfId="10" priority="2" operator="equal">
      <formula>$AR$3</formula>
    </cfRule>
    <cfRule type="containsText" dxfId="9" priority="5" operator="containsText" text="Vyberte druh">
      <formula>NOT(ISERROR(SEARCH("Vyberte druh",I1)))</formula>
    </cfRule>
    <cfRule type="containsText" dxfId="8" priority="6" operator="containsText" text="Vyberte typ vlastnictví">
      <formula>NOT(ISERROR(SEARCH("Vyberte typ vlastnictví",I1)))</formula>
    </cfRule>
    <cfRule type="containsText" dxfId="7" priority="7" operator="containsText" text="Vyberte druh nemovité věci">
      <formula>NOT(ISERROR(SEARCH("Vyberte druh nemovité věci",I1)))</formula>
    </cfRule>
    <cfRule type="containsText" dxfId="6" priority="8" operator="containsText" text="Vyberte druh činnosti">
      <formula>NOT(ISERROR(SEARCH("Vyberte druh činnosti",I1)))</formula>
    </cfRule>
    <cfRule type="containsText" dxfId="5" priority="9" operator="containsText" text="Vyberte způsob">
      <formula>NOT(ISERROR(SEARCH("Vyberte způsob",I1)))</formula>
    </cfRule>
    <cfRule type="containsText" dxfId="4" priority="10" operator="containsText" text="Vyberte předmět">
      <formula>NOT(ISERROR(SEARCH("Vyberte předmět",I1)))</formula>
    </cfRule>
    <cfRule type="containsText" dxfId="3" priority="11" operator="containsText" text="Vyberte druh orgánu">
      <formula>NOT(ISERROR(SEARCH("Vyberte druh orgánu",I1)))</formula>
    </cfRule>
  </conditionalFormatting>
  <conditionalFormatting sqref="J1:M1 X1 B1:B5 F1:F5 U1:U5 G1:H6 O1:P6 E1:E7 A1:A8 C1:C8 Q1:R9 I1:I11 N1:N11 S1:T12 D1:D18 W1:W24 L2:L26 M2:M1048576 K7 O8:O11 B8:B1048576 U8:U1048576 P9:P1048576 A11 C11:C1048576 Q13 G13:H16 O13:O17 R13:R18 E13:E1048576 T14:T18 A15:A1048576 F16:F1048576 G20:H1048576 N21:O22 S21:T1048576 Q22:R1048576 N24:O1048576 D43:D1048576 K73 K86:K1048576 L89:L1048576 I108:J1048576">
    <cfRule type="cellIs" dxfId="2" priority="3" operator="equal">
      <formula>$AH$14</formula>
    </cfRule>
    <cfRule type="cellIs" dxfId="1" priority="4" operator="equal">
      <formula>#REF!</formula>
    </cfRule>
  </conditionalFormatting>
  <conditionalFormatting sqref="T1:T2 S1:S11 T7:T11 E123:E125 E127:E128 F127:F129 A128:D130 P128:P130 S128:U130 N130:O132 F131:F132 G131:H133 A132:D133 P132:P133 S132:U133 Q132:R134 N134:O135 G135:H136 Q136:R137 I147:K149 M147:M149 I151:K152 M151:M152 L157:L159 L161:L162">
    <cfRule type="containsText" dxfId="0" priority="12" operator="containsText" text="Vyberte druh příjmu">
      <formula>NOT(ISERROR(SEARCH("Vyberte druh příjmu",A1)))</formula>
    </cfRule>
  </conditionalFormatting>
  <dataValidations disablePrompts="1" count="1">
    <dataValidation type="list" allowBlank="1" showInputMessage="1" showErrorMessage="1" sqref="E58 A61 A56 B63:C63 G60:H60 F56 B57:D57 G78:H78 F74:H74 B71:D71 G93:H94 F89:F90 E70:F70 B75:D75 B90:D91 G66:H66 F62 A48 E85:E86 E66 E52" xr:uid="{00000000-0002-0000-0B00-000000000000}">
      <formula1>#REF!</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6405" r:id="rId4" name="CommandButton2">
          <controlPr autoLine="0" r:id="rId5">
            <anchor moveWithCells="1">
              <from>
                <xdr:col>3</xdr:col>
                <xdr:colOff>76200</xdr:colOff>
                <xdr:row>12</xdr:row>
                <xdr:rowOff>28575</xdr:rowOff>
              </from>
              <to>
                <xdr:col>3</xdr:col>
                <xdr:colOff>1438275</xdr:colOff>
                <xdr:row>14</xdr:row>
                <xdr:rowOff>28575</xdr:rowOff>
              </to>
            </anchor>
          </controlPr>
        </control>
      </mc:Choice>
      <mc:Fallback>
        <control shapeId="16405" r:id="rId4" name="CommandButton2"/>
      </mc:Fallback>
    </mc:AlternateContent>
    <mc:AlternateContent xmlns:mc="http://schemas.openxmlformats.org/markup-compatibility/2006">
      <mc:Choice Requires="x14">
        <control shapeId="16404" r:id="rId6" name="CommandButton1">
          <controlPr autoLine="0" r:id="rId7">
            <anchor moveWithCells="1">
              <from>
                <xdr:col>3</xdr:col>
                <xdr:colOff>57150</xdr:colOff>
                <xdr:row>9</xdr:row>
                <xdr:rowOff>0</xdr:rowOff>
              </from>
              <to>
                <xdr:col>3</xdr:col>
                <xdr:colOff>1438275</xdr:colOff>
                <xdr:row>11</xdr:row>
                <xdr:rowOff>19050</xdr:rowOff>
              </to>
            </anchor>
          </controlPr>
        </control>
      </mc:Choice>
      <mc:Fallback>
        <control shapeId="16404" r:id="rId6" name="CommandButton1"/>
      </mc:Fallback>
    </mc:AlternateContent>
    <mc:AlternateContent xmlns:mc="http://schemas.openxmlformats.org/markup-compatibility/2006">
      <mc:Choice Requires="x14">
        <control shapeId="16395" r:id="rId8" name="Button 11">
          <controlPr defaultSize="0" print="0" autoFill="0" autoPict="0" macro="[0]!PDF_přepínače">
            <anchor moveWithCells="1" sizeWithCells="1">
              <from>
                <xdr:col>0</xdr:col>
                <xdr:colOff>266700</xdr:colOff>
                <xdr:row>8</xdr:row>
                <xdr:rowOff>419100</xdr:rowOff>
              </from>
              <to>
                <xdr:col>0</xdr:col>
                <xdr:colOff>2581275</xdr:colOff>
                <xdr:row>11</xdr:row>
                <xdr:rowOff>28575</xdr:rowOff>
              </to>
            </anchor>
          </controlPr>
        </control>
      </mc:Choice>
    </mc:AlternateContent>
    <mc:AlternateContent xmlns:mc="http://schemas.openxmlformats.org/markup-compatibility/2006">
      <mc:Choice Requires="x14">
        <control shapeId="16397" r:id="rId9" name="Button 13">
          <controlPr defaultSize="0" print="0" autoFill="0" autoPict="0" macro="[0]!Excel_zaškrtávání">
            <anchor moveWithCells="1" sizeWithCells="1">
              <from>
                <xdr:col>0</xdr:col>
                <xdr:colOff>285750</xdr:colOff>
                <xdr:row>12</xdr:row>
                <xdr:rowOff>9525</xdr:rowOff>
              </from>
              <to>
                <xdr:col>1</xdr:col>
                <xdr:colOff>0</xdr:colOff>
                <xdr:row>14</xdr:row>
                <xdr:rowOff>38100</xdr:rowOff>
              </to>
            </anchor>
          </controlPr>
        </control>
      </mc:Choice>
    </mc:AlternateContent>
    <mc:AlternateContent xmlns:mc="http://schemas.openxmlformats.org/markup-compatibility/2006">
      <mc:Choice Requires="x14">
        <control shapeId="16398" r:id="rId10" name="Button 14">
          <controlPr defaultSize="0" print="0" autoFill="0" autoPict="0" macro="[0]!Zobrazeni_Excel1">
            <anchor moveWithCells="1" sizeWithCells="1">
              <from>
                <xdr:col>1</xdr:col>
                <xdr:colOff>57150</xdr:colOff>
                <xdr:row>12</xdr:row>
                <xdr:rowOff>9525</xdr:rowOff>
              </from>
              <to>
                <xdr:col>2</xdr:col>
                <xdr:colOff>0</xdr:colOff>
                <xdr:row>14</xdr:row>
                <xdr:rowOff>38100</xdr:rowOff>
              </to>
            </anchor>
          </controlPr>
        </control>
      </mc:Choice>
    </mc:AlternateContent>
    <mc:AlternateContent xmlns:mc="http://schemas.openxmlformats.org/markup-compatibility/2006">
      <mc:Choice Requires="x14">
        <control shapeId="16399" r:id="rId11" name="Button 15">
          <controlPr defaultSize="0" print="0" autoFill="0" autoPict="0" macro="[0]!zakladni_pouceni_PDF">
            <anchor moveWithCells="1" sizeWithCells="1">
              <from>
                <xdr:col>2</xdr:col>
                <xdr:colOff>66675</xdr:colOff>
                <xdr:row>8</xdr:row>
                <xdr:rowOff>438150</xdr:rowOff>
              </from>
              <to>
                <xdr:col>2</xdr:col>
                <xdr:colOff>1533525</xdr:colOff>
                <xdr:row>11</xdr:row>
                <xdr:rowOff>28575</xdr:rowOff>
              </to>
            </anchor>
          </controlPr>
        </control>
      </mc:Choice>
    </mc:AlternateContent>
    <mc:AlternateContent xmlns:mc="http://schemas.openxmlformats.org/markup-compatibility/2006">
      <mc:Choice Requires="x14">
        <control shapeId="16400" r:id="rId12" name="Button 16">
          <controlPr defaultSize="0" print="0" autoFill="0" autoPict="0" macro="[0]!zakladni_pouceni_Excel">
            <anchor moveWithCells="1" sizeWithCells="1">
              <from>
                <xdr:col>2</xdr:col>
                <xdr:colOff>57150</xdr:colOff>
                <xdr:row>12</xdr:row>
                <xdr:rowOff>28575</xdr:rowOff>
              </from>
              <to>
                <xdr:col>2</xdr:col>
                <xdr:colOff>1466850</xdr:colOff>
                <xdr:row>14</xdr:row>
                <xdr:rowOff>28575</xdr:rowOff>
              </to>
            </anchor>
          </controlPr>
        </control>
      </mc:Choice>
    </mc:AlternateContent>
    <mc:AlternateContent xmlns:mc="http://schemas.openxmlformats.org/markup-compatibility/2006">
      <mc:Choice Requires="x14">
        <control shapeId="16402" r:id="rId13" name="Button 18">
          <controlPr defaultSize="0" print="0" autoFill="0" autoPict="0" macro="[0]!zobrazeni_PDF">
            <anchor moveWithCells="1" sizeWithCells="1">
              <from>
                <xdr:col>1</xdr:col>
                <xdr:colOff>95250</xdr:colOff>
                <xdr:row>8</xdr:row>
                <xdr:rowOff>409575</xdr:rowOff>
              </from>
              <to>
                <xdr:col>2</xdr:col>
                <xdr:colOff>9525</xdr:colOff>
                <xdr:row>11</xdr:row>
                <xdr:rowOff>19050</xdr:rowOff>
              </to>
            </anchor>
          </controlPr>
        </control>
      </mc:Choice>
    </mc:AlternateContent>
    <mc:AlternateContent xmlns:mc="http://schemas.openxmlformats.org/markup-compatibility/2006">
      <mc:Choice Requires="x14">
        <control shapeId="16403" r:id="rId14" name="Button 19">
          <controlPr defaultSize="0" print="0" autoFill="0" autoPict="0" macro="[0]!Zobrazení_Excel2">
            <anchor moveWithCells="1" sizeWithCells="1">
              <from>
                <xdr:col>1</xdr:col>
                <xdr:colOff>66675</xdr:colOff>
                <xdr:row>14</xdr:row>
                <xdr:rowOff>123825</xdr:rowOff>
              </from>
              <to>
                <xdr:col>2</xdr:col>
                <xdr:colOff>0</xdr:colOff>
                <xdr:row>16</xdr:row>
                <xdr:rowOff>95250</xdr:rowOff>
              </to>
            </anchor>
          </controlPr>
        </control>
      </mc:Choice>
    </mc:AlternateContent>
    <mc:AlternateContent xmlns:mc="http://schemas.openxmlformats.org/markup-compatibility/2006">
      <mc:Choice Requires="x14">
        <control shapeId="16406" r:id="rId15" name="Button 22">
          <controlPr defaultSize="0" print="0" autoFill="0" autoPict="0" macro="[0]!Oprava_vykresleni">
            <anchor moveWithCells="1">
              <from>
                <xdr:col>4</xdr:col>
                <xdr:colOff>314325</xdr:colOff>
                <xdr:row>10</xdr:row>
                <xdr:rowOff>85725</xdr:rowOff>
              </from>
              <to>
                <xdr:col>5</xdr:col>
                <xdr:colOff>85725</xdr:colOff>
                <xdr:row>12</xdr:row>
                <xdr:rowOff>95250</xdr:rowOff>
              </to>
            </anchor>
          </controlPr>
        </control>
      </mc:Choice>
    </mc:AlternateContent>
  </controls>
  <tableParts count="16">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G84"/>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1.5703125" customWidth="1"/>
    <col min="2" max="2" width="59.42578125" customWidth="1"/>
    <col min="3" max="3" width="4.5703125" customWidth="1"/>
    <col min="4" max="4" width="1.85546875" customWidth="1"/>
    <col min="5" max="5" width="0" hidden="1" customWidth="1"/>
    <col min="7" max="7" width="32.42578125" style="323" customWidth="1"/>
  </cols>
  <sheetData>
    <row r="1" spans="1:7" ht="14.65" customHeight="1" x14ac:dyDescent="0.25">
      <c r="A1" s="463"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3"/>
      <c r="C1" s="463"/>
      <c r="E1">
        <f>Data!W2</f>
        <v>1</v>
      </c>
      <c r="G1" s="2"/>
    </row>
    <row r="2" spans="1:7" ht="14.1" customHeight="1" x14ac:dyDescent="0.25">
      <c r="G2" s="324"/>
    </row>
    <row r="3" spans="1:7" ht="14.85" customHeight="1" x14ac:dyDescent="0.25">
      <c r="A3" s="368" t="s">
        <v>283</v>
      </c>
      <c r="B3" s="464" t="s">
        <v>127</v>
      </c>
      <c r="C3" s="464"/>
      <c r="G3" s="3"/>
    </row>
    <row r="4" spans="1:7" ht="14.85" customHeight="1" x14ac:dyDescent="0.25">
      <c r="A4" s="123"/>
      <c r="B4" s="123" t="s">
        <v>80</v>
      </c>
      <c r="C4" s="138"/>
      <c r="G4" s="3"/>
    </row>
    <row r="5" spans="1:7" ht="14.85" customHeight="1" x14ac:dyDescent="0.25">
      <c r="A5" s="4" t="s">
        <v>130</v>
      </c>
      <c r="B5" s="465" t="str">
        <f>IF(Oznámení!B7="","",CONCATENATE(Oznámení!B7,", nar. ",TEXT(Oznámení!B8,"dd.mm.rrrr")))</f>
        <v/>
      </c>
      <c r="C5" s="466"/>
      <c r="G5" s="3"/>
    </row>
    <row r="6" spans="1:7" ht="14.85" customHeight="1" x14ac:dyDescent="0.25">
      <c r="A6" s="4" t="s">
        <v>131</v>
      </c>
      <c r="B6" s="461" t="str">
        <f>IF(Oznámení!B21="","",Oznámení!B21)</f>
        <v/>
      </c>
      <c r="C6" s="462"/>
      <c r="G6" s="28"/>
    </row>
    <row r="7" spans="1:7" ht="14.85" customHeight="1" x14ac:dyDescent="0.25">
      <c r="A7" s="325" t="s">
        <v>102</v>
      </c>
      <c r="B7" s="465" t="str">
        <f>IF(Data!W2=1,"Vstupní oznámení; řádné",IF(Data!W2=2,"Vstupní oznámení; doplnění",IF(Data!W2=0,"Vstupní oznámení;       ⃝   řádné              ⃝   doplnění")))</f>
        <v>Vstupní oznámení; řádné</v>
      </c>
      <c r="C7" s="466"/>
      <c r="G7" s="78"/>
    </row>
    <row r="8" spans="1:7" ht="14.85" customHeight="1" x14ac:dyDescent="0.25">
      <c r="A8" s="325" t="s">
        <v>227</v>
      </c>
      <c r="B8" s="467" t="str">
        <f>IF(Oznámení!B30="","",Oznámení!B30)</f>
        <v/>
      </c>
      <c r="C8" s="468"/>
      <c r="G8" s="30"/>
    </row>
    <row r="9" spans="1:7" ht="14.1" customHeight="1" x14ac:dyDescent="0.25">
      <c r="A9" s="388" t="s">
        <v>142</v>
      </c>
      <c r="B9" s="389"/>
      <c r="C9" s="390"/>
      <c r="G9" s="3"/>
    </row>
    <row r="10" spans="1:7" ht="14.1" customHeight="1" x14ac:dyDescent="0.25">
      <c r="A10" s="394"/>
      <c r="B10" s="395"/>
      <c r="C10" s="396"/>
    </row>
    <row r="11" spans="1:7" x14ac:dyDescent="0.25">
      <c r="A11" s="162" t="s">
        <v>228</v>
      </c>
      <c r="B11" s="96"/>
    </row>
    <row r="12" spans="1:7" x14ac:dyDescent="0.25">
      <c r="A12" s="162" t="str">
        <f>IF(E1=0,"Způsob 7)*  �","Způsob 7)*")</f>
        <v>Způsob 7)*</v>
      </c>
      <c r="B12" s="218" t="s">
        <v>36</v>
      </c>
    </row>
    <row r="13" spans="1:7" ht="14.1" customHeight="1" x14ac:dyDescent="0.25">
      <c r="A13" s="400" t="s">
        <v>229</v>
      </c>
      <c r="B13" s="400"/>
      <c r="C13" s="400"/>
    </row>
    <row r="14" spans="1:7" x14ac:dyDescent="0.25">
      <c r="A14" s="162" t="str">
        <f>IF(C9="NE","Obec, PSČ, stát","Obec*, PSČ*, stát*")</f>
        <v>Obec*, PSČ*, stát*</v>
      </c>
      <c r="B14" s="93"/>
    </row>
    <row r="15" spans="1:7" x14ac:dyDescent="0.25">
      <c r="A15" s="162" t="s">
        <v>116</v>
      </c>
      <c r="B15" s="93"/>
    </row>
    <row r="16" spans="1:7" ht="15.75" thickBot="1" x14ac:dyDescent="0.3">
      <c r="A16" s="166" t="s">
        <v>143</v>
      </c>
      <c r="B16" s="139"/>
      <c r="C16" s="140"/>
    </row>
    <row r="17" spans="1:3" ht="15.75" thickTop="1" x14ac:dyDescent="0.25">
      <c r="A17" s="162" t="s">
        <v>228</v>
      </c>
      <c r="B17" s="96"/>
    </row>
    <row r="18" spans="1:3" x14ac:dyDescent="0.25">
      <c r="A18" s="162" t="str">
        <f>IF(E1=0,"Způsob 7)*  �","Způsob 7)*")</f>
        <v>Způsob 7)*</v>
      </c>
      <c r="B18" s="93" t="s">
        <v>36</v>
      </c>
    </row>
    <row r="19" spans="1:3" ht="14.1" customHeight="1" x14ac:dyDescent="0.25">
      <c r="A19" s="400" t="s">
        <v>229</v>
      </c>
      <c r="B19" s="400"/>
      <c r="C19" s="400"/>
    </row>
    <row r="20" spans="1:3" x14ac:dyDescent="0.25">
      <c r="A20" s="162" t="s">
        <v>111</v>
      </c>
      <c r="B20" s="93"/>
    </row>
    <row r="21" spans="1:3" x14ac:dyDescent="0.25">
      <c r="A21" s="162" t="s">
        <v>116</v>
      </c>
      <c r="B21" s="93"/>
    </row>
    <row r="22" spans="1:3" ht="15.75" thickBot="1" x14ac:dyDescent="0.3">
      <c r="A22" s="166" t="s">
        <v>143</v>
      </c>
      <c r="B22" s="139"/>
      <c r="C22" s="140"/>
    </row>
    <row r="23" spans="1:3" ht="15.75" thickTop="1" x14ac:dyDescent="0.25">
      <c r="A23" s="162" t="s">
        <v>228</v>
      </c>
      <c r="B23" s="96"/>
    </row>
    <row r="24" spans="1:3" x14ac:dyDescent="0.25">
      <c r="A24" s="162" t="str">
        <f>IF(E1=0,"Způsob 7)*  �","Způsob 7)*")</f>
        <v>Způsob 7)*</v>
      </c>
      <c r="B24" s="93" t="s">
        <v>36</v>
      </c>
    </row>
    <row r="25" spans="1:3" ht="14.1" customHeight="1" x14ac:dyDescent="0.25">
      <c r="A25" s="400" t="s">
        <v>229</v>
      </c>
      <c r="B25" s="400"/>
      <c r="C25" s="400"/>
    </row>
    <row r="26" spans="1:3" x14ac:dyDescent="0.25">
      <c r="A26" s="162" t="s">
        <v>111</v>
      </c>
      <c r="B26" s="93"/>
    </row>
    <row r="27" spans="1:3" x14ac:dyDescent="0.25">
      <c r="A27" s="162" t="s">
        <v>116</v>
      </c>
      <c r="B27" s="93"/>
    </row>
    <row r="28" spans="1:3" ht="15.75" thickBot="1" x14ac:dyDescent="0.3">
      <c r="A28" s="166" t="s">
        <v>143</v>
      </c>
      <c r="B28" s="139"/>
      <c r="C28" s="140"/>
    </row>
    <row r="29" spans="1:3" ht="15.75" thickTop="1" x14ac:dyDescent="0.25">
      <c r="A29" s="162" t="s">
        <v>228</v>
      </c>
      <c r="B29" s="96"/>
    </row>
    <row r="30" spans="1:3" x14ac:dyDescent="0.25">
      <c r="A30" s="162" t="str">
        <f>IF(E1=0,"Způsob 7)*  �","Způsob 7)*")</f>
        <v>Způsob 7)*</v>
      </c>
      <c r="B30" s="93" t="s">
        <v>36</v>
      </c>
    </row>
    <row r="31" spans="1:3" ht="14.1" customHeight="1" x14ac:dyDescent="0.25">
      <c r="A31" s="400" t="s">
        <v>229</v>
      </c>
      <c r="B31" s="400"/>
      <c r="C31" s="400"/>
    </row>
    <row r="32" spans="1:3" x14ac:dyDescent="0.25">
      <c r="A32" s="162" t="s">
        <v>111</v>
      </c>
      <c r="B32" s="93"/>
    </row>
    <row r="33" spans="1:3" x14ac:dyDescent="0.25">
      <c r="A33" s="162" t="s">
        <v>116</v>
      </c>
      <c r="B33" s="93"/>
    </row>
    <row r="34" spans="1:3" ht="15.75" thickBot="1" x14ac:dyDescent="0.3">
      <c r="A34" s="166" t="s">
        <v>143</v>
      </c>
      <c r="B34" s="139"/>
      <c r="C34" s="140"/>
    </row>
    <row r="35" spans="1:3" ht="15.75" thickTop="1" x14ac:dyDescent="0.25">
      <c r="A35" s="162" t="s">
        <v>228</v>
      </c>
      <c r="B35" s="96"/>
    </row>
    <row r="36" spans="1:3" x14ac:dyDescent="0.25">
      <c r="A36" s="162" t="str">
        <f>IF(E1=0,"Způsob 7)*  �","Způsob 7)*")</f>
        <v>Způsob 7)*</v>
      </c>
      <c r="B36" s="93" t="s">
        <v>36</v>
      </c>
    </row>
    <row r="37" spans="1:3" ht="14.1" customHeight="1" x14ac:dyDescent="0.25">
      <c r="A37" s="400" t="s">
        <v>229</v>
      </c>
      <c r="B37" s="400"/>
      <c r="C37" s="400"/>
    </row>
    <row r="38" spans="1:3" x14ac:dyDescent="0.25">
      <c r="A38" s="162" t="s">
        <v>111</v>
      </c>
      <c r="B38" s="93"/>
    </row>
    <row r="39" spans="1:3" x14ac:dyDescent="0.25">
      <c r="A39" s="162" t="s">
        <v>116</v>
      </c>
      <c r="B39" s="93"/>
    </row>
    <row r="40" spans="1:3" ht="15.75" thickBot="1" x14ac:dyDescent="0.3">
      <c r="A40" s="166" t="s">
        <v>143</v>
      </c>
      <c r="B40" s="139"/>
      <c r="C40" s="140"/>
    </row>
    <row r="41" spans="1:3" ht="15.75" thickTop="1" x14ac:dyDescent="0.25">
      <c r="A41" s="162" t="s">
        <v>228</v>
      </c>
      <c r="B41" s="96"/>
    </row>
    <row r="42" spans="1:3" x14ac:dyDescent="0.25">
      <c r="A42" s="162" t="str">
        <f>IF(E1=0,"Způsob 7)*  �","Způsob 7)*")</f>
        <v>Způsob 7)*</v>
      </c>
      <c r="B42" s="93" t="s">
        <v>36</v>
      </c>
    </row>
    <row r="43" spans="1:3" ht="14.1" customHeight="1" x14ac:dyDescent="0.25">
      <c r="A43" s="400" t="s">
        <v>229</v>
      </c>
      <c r="B43" s="400"/>
      <c r="C43" s="400"/>
    </row>
    <row r="44" spans="1:3" x14ac:dyDescent="0.25">
      <c r="A44" s="162" t="s">
        <v>111</v>
      </c>
      <c r="B44" s="93"/>
    </row>
    <row r="45" spans="1:3" x14ac:dyDescent="0.25">
      <c r="A45" s="162" t="s">
        <v>116</v>
      </c>
      <c r="B45" s="93"/>
    </row>
    <row r="46" spans="1:3" ht="15.75" thickBot="1" x14ac:dyDescent="0.3">
      <c r="A46" s="166" t="s">
        <v>143</v>
      </c>
      <c r="B46" s="349"/>
      <c r="C46" s="140"/>
    </row>
    <row r="47" spans="1:3" ht="15.75" thickTop="1" x14ac:dyDescent="0.25">
      <c r="A47" s="162" t="s">
        <v>228</v>
      </c>
      <c r="B47" s="93"/>
    </row>
    <row r="48" spans="1:3" x14ac:dyDescent="0.25">
      <c r="A48" s="162" t="str">
        <f>IF(E1=0,"Způsob 7)*  �","Způsob 7)*")</f>
        <v>Způsob 7)*</v>
      </c>
      <c r="B48" s="93" t="s">
        <v>36</v>
      </c>
    </row>
    <row r="49" spans="1:3" ht="14.1" customHeight="1" x14ac:dyDescent="0.25">
      <c r="A49" s="400" t="s">
        <v>229</v>
      </c>
      <c r="B49" s="400"/>
      <c r="C49" s="400"/>
    </row>
    <row r="50" spans="1:3" x14ac:dyDescent="0.25">
      <c r="A50" s="162" t="s">
        <v>111</v>
      </c>
      <c r="B50" s="93"/>
    </row>
    <row r="51" spans="1:3" x14ac:dyDescent="0.25">
      <c r="A51" s="162" t="s">
        <v>116</v>
      </c>
      <c r="B51" s="93"/>
    </row>
    <row r="52" spans="1:3" ht="15.75" thickBot="1" x14ac:dyDescent="0.3">
      <c r="A52" s="166" t="s">
        <v>143</v>
      </c>
      <c r="B52" s="139"/>
      <c r="C52" s="140"/>
    </row>
    <row r="53" spans="1:3" ht="15.75" thickTop="1" x14ac:dyDescent="0.25">
      <c r="A53" s="162" t="s">
        <v>228</v>
      </c>
      <c r="B53" s="96"/>
    </row>
    <row r="54" spans="1:3" x14ac:dyDescent="0.25">
      <c r="A54" s="162" t="str">
        <f>IF(E1=0,"Způsob 7)*  �","Způsob 7)*")</f>
        <v>Způsob 7)*</v>
      </c>
      <c r="B54" s="93" t="s">
        <v>36</v>
      </c>
    </row>
    <row r="55" spans="1:3" ht="14.1" customHeight="1" x14ac:dyDescent="0.25">
      <c r="A55" s="400" t="s">
        <v>229</v>
      </c>
      <c r="B55" s="400"/>
      <c r="C55" s="400"/>
    </row>
    <row r="56" spans="1:3" x14ac:dyDescent="0.25">
      <c r="A56" s="162" t="s">
        <v>111</v>
      </c>
      <c r="B56" s="93"/>
    </row>
    <row r="57" spans="1:3" x14ac:dyDescent="0.25">
      <c r="A57" s="162" t="s">
        <v>116</v>
      </c>
      <c r="B57" s="93"/>
    </row>
    <row r="58" spans="1:3" ht="15.75" thickBot="1" x14ac:dyDescent="0.3">
      <c r="A58" s="166" t="s">
        <v>143</v>
      </c>
      <c r="B58" s="139"/>
      <c r="C58" s="140"/>
    </row>
    <row r="59" spans="1:3" ht="15.75" thickTop="1" x14ac:dyDescent="0.25">
      <c r="A59" s="162" t="s">
        <v>228</v>
      </c>
      <c r="B59" s="96"/>
    </row>
    <row r="60" spans="1:3" x14ac:dyDescent="0.25">
      <c r="A60" s="162" t="str">
        <f>IF(E1=0,"Způsob 7)*  �","Způsob 7)*")</f>
        <v>Způsob 7)*</v>
      </c>
      <c r="B60" s="93" t="s">
        <v>36</v>
      </c>
    </row>
    <row r="61" spans="1:3" ht="14.1" customHeight="1" x14ac:dyDescent="0.25">
      <c r="A61" s="400" t="s">
        <v>229</v>
      </c>
      <c r="B61" s="400"/>
      <c r="C61" s="400"/>
    </row>
    <row r="62" spans="1:3" x14ac:dyDescent="0.25">
      <c r="A62" s="162" t="s">
        <v>111</v>
      </c>
      <c r="B62" s="93"/>
    </row>
    <row r="63" spans="1:3" x14ac:dyDescent="0.25">
      <c r="A63" s="162" t="s">
        <v>116</v>
      </c>
      <c r="B63" s="93"/>
    </row>
    <row r="64" spans="1:3" ht="15.75" thickBot="1" x14ac:dyDescent="0.3">
      <c r="A64" s="166" t="s">
        <v>143</v>
      </c>
      <c r="B64" s="139"/>
      <c r="C64" s="140"/>
    </row>
    <row r="65" spans="1:3" ht="15.75" thickTop="1" x14ac:dyDescent="0.25">
      <c r="A65" s="162" t="s">
        <v>228</v>
      </c>
      <c r="B65" s="96"/>
    </row>
    <row r="66" spans="1:3" x14ac:dyDescent="0.25">
      <c r="A66" s="162" t="str">
        <f>IF(E1=0,"Způsob 7)*  �","Způsob 7)*")</f>
        <v>Způsob 7)*</v>
      </c>
      <c r="B66" s="93" t="s">
        <v>36</v>
      </c>
    </row>
    <row r="67" spans="1:3" ht="14.1" customHeight="1" x14ac:dyDescent="0.25">
      <c r="A67" s="400" t="s">
        <v>229</v>
      </c>
      <c r="B67" s="400"/>
      <c r="C67" s="400"/>
    </row>
    <row r="68" spans="1:3" x14ac:dyDescent="0.25">
      <c r="A68" s="162" t="s">
        <v>111</v>
      </c>
      <c r="B68" s="93"/>
    </row>
    <row r="69" spans="1:3" x14ac:dyDescent="0.25">
      <c r="A69" s="162" t="s">
        <v>116</v>
      </c>
      <c r="B69" s="93"/>
    </row>
    <row r="70" spans="1:3" ht="15.75" thickBot="1" x14ac:dyDescent="0.3">
      <c r="A70" s="166" t="s">
        <v>143</v>
      </c>
      <c r="B70" s="139"/>
      <c r="C70" s="140"/>
    </row>
    <row r="71" spans="1:3" ht="15.75" thickTop="1" x14ac:dyDescent="0.25">
      <c r="A71" s="162" t="s">
        <v>228</v>
      </c>
      <c r="B71" s="96"/>
    </row>
    <row r="72" spans="1:3" x14ac:dyDescent="0.25">
      <c r="A72" s="162" t="str">
        <f>IF(E1=0,"Způsob 7)*  �","Způsob 7)*")</f>
        <v>Způsob 7)*</v>
      </c>
      <c r="B72" s="93" t="s">
        <v>36</v>
      </c>
    </row>
    <row r="73" spans="1:3" ht="14.1" customHeight="1" x14ac:dyDescent="0.25">
      <c r="A73" s="400" t="s">
        <v>229</v>
      </c>
      <c r="B73" s="400"/>
      <c r="C73" s="400"/>
    </row>
    <row r="74" spans="1:3" x14ac:dyDescent="0.25">
      <c r="A74" s="162" t="s">
        <v>111</v>
      </c>
      <c r="B74" s="93"/>
    </row>
    <row r="75" spans="1:3" x14ac:dyDescent="0.25">
      <c r="A75" s="162" t="s">
        <v>116</v>
      </c>
      <c r="B75" s="93"/>
    </row>
    <row r="76" spans="1:3" ht="15.75" thickBot="1" x14ac:dyDescent="0.3">
      <c r="A76" s="166" t="s">
        <v>143</v>
      </c>
      <c r="B76" s="139"/>
      <c r="C76" s="140"/>
    </row>
    <row r="77" spans="1:3" ht="15.75" thickTop="1" x14ac:dyDescent="0.25">
      <c r="A77" s="162" t="s">
        <v>228</v>
      </c>
      <c r="B77" s="96"/>
    </row>
    <row r="78" spans="1:3" x14ac:dyDescent="0.25">
      <c r="A78" s="162" t="str">
        <f>IF(E1=0,"Způsob 7)*  �","Způsob 7)*")</f>
        <v>Způsob 7)*</v>
      </c>
      <c r="B78" s="93" t="s">
        <v>36</v>
      </c>
    </row>
    <row r="79" spans="1:3" ht="14.1" customHeight="1" x14ac:dyDescent="0.25">
      <c r="A79" s="400" t="s">
        <v>229</v>
      </c>
      <c r="B79" s="400"/>
      <c r="C79" s="400"/>
    </row>
    <row r="80" spans="1:3" x14ac:dyDescent="0.25">
      <c r="A80" s="162" t="s">
        <v>111</v>
      </c>
      <c r="B80" s="93"/>
    </row>
    <row r="81" spans="1:3" x14ac:dyDescent="0.25">
      <c r="A81" s="162" t="s">
        <v>116</v>
      </c>
      <c r="B81" s="93"/>
    </row>
    <row r="82" spans="1:3" ht="15.75" thickBot="1" x14ac:dyDescent="0.3">
      <c r="A82" s="166" t="s">
        <v>143</v>
      </c>
      <c r="B82" s="139"/>
      <c r="C82" s="140"/>
    </row>
    <row r="83" spans="1:3" ht="15.75" thickTop="1" x14ac:dyDescent="0.25"/>
    <row r="84" spans="1:3" x14ac:dyDescent="0.25">
      <c r="A84" s="77" t="s">
        <v>109</v>
      </c>
      <c r="B84" s="366"/>
      <c r="C84" s="323"/>
    </row>
  </sheetData>
  <sheetProtection algorithmName="SHA-512" hashValue="R4cD6JSLujlfNIG0fzw37ohbV5E15+WGMk4e6RVlfwkScbV1R07CXhiZA8sd+/jvu4zPEt9bTBdF7ynf8s5/eQ==" saltValue="bPFRuG0JzO6c3WS+JwMWdw==" spinCount="100000" sheet="1" objects="1" scenarios="1"/>
  <mergeCells count="19">
    <mergeCell ref="A1:C1"/>
    <mergeCell ref="B3:C3"/>
    <mergeCell ref="B5:C5"/>
    <mergeCell ref="A9:C10"/>
    <mergeCell ref="B7:C7"/>
    <mergeCell ref="B8:C8"/>
    <mergeCell ref="A67:C67"/>
    <mergeCell ref="A73:C73"/>
    <mergeCell ref="A79:C79"/>
    <mergeCell ref="B6:C6"/>
    <mergeCell ref="A13:C13"/>
    <mergeCell ref="A19:C19"/>
    <mergeCell ref="A25:C25"/>
    <mergeCell ref="A31:C31"/>
    <mergeCell ref="A37:C37"/>
    <mergeCell ref="A49:C49"/>
    <mergeCell ref="A55:C55"/>
    <mergeCell ref="A61:C61"/>
    <mergeCell ref="A43:C43"/>
  </mergeCells>
  <conditionalFormatting sqref="B12 B18 B24 B30 B36 B42 B48 B54 B60 B66 B72 B78">
    <cfRule type="expression" dxfId="58" priority="1">
      <formula>$E$1=0</formula>
    </cfRule>
    <cfRule type="containsText" dxfId="57" priority="4" operator="containsText" text="Vyberte způsob podnikání">
      <formula>NOT(ISERROR(SEARCH("Vyberte způsob podnikání",B12)))</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&amp;L&amp;8strana č. 2&amp;R&amp;8List  č. 01 - Podnikání nebo provozování jiné samostatné výdělečné činnosti</oddHeader>
    <oddFooter>&amp;L&amp;8OZ 1 - NS/12/2023&amp;R&amp;8&amp;P</oddFooter>
    <firstFooter>&amp;L&amp;8OZ 1 - NS/12/2023
&amp;R&amp;8&amp;P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Data!$B$3:$B$5</xm:f>
          </x14:formula1>
          <xm:sqref>B12 B18 B24 B30 B36 B42 B48 B54 B60 B66 B72 B78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E85"/>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2.28515625" customWidth="1"/>
    <col min="2" max="2" width="59.5703125" customWidth="1"/>
    <col min="3" max="3" width="4.7109375" customWidth="1"/>
    <col min="4" max="4" width="1.85546875" customWidth="1"/>
    <col min="5" max="5" width="0" hidden="1" customWidth="1"/>
  </cols>
  <sheetData>
    <row r="1" spans="1:5" ht="15"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row>
    <row r="2" spans="1:5" ht="14.1" customHeight="1" x14ac:dyDescent="0.25">
      <c r="A2" s="321"/>
      <c r="B2" s="321"/>
      <c r="C2" s="321"/>
    </row>
    <row r="3" spans="1:5" ht="15" customHeight="1" x14ac:dyDescent="0.25">
      <c r="A3" s="215" t="s">
        <v>283</v>
      </c>
      <c r="B3" s="464" t="s">
        <v>95</v>
      </c>
      <c r="C3" s="464"/>
    </row>
    <row r="4" spans="1:5" ht="15" customHeight="1" x14ac:dyDescent="0.25">
      <c r="A4" s="123"/>
      <c r="B4" s="123" t="s">
        <v>80</v>
      </c>
      <c r="C4" s="138"/>
    </row>
    <row r="5" spans="1:5" ht="15" customHeight="1" x14ac:dyDescent="0.25">
      <c r="A5" s="4" t="s">
        <v>130</v>
      </c>
      <c r="B5" s="461" t="str">
        <f>IF(Oznámení!B7="","",CONCATENATE(Oznámení!B7,", nar. ",TEXT(Oznámení!B8,"dd.mm.rrrr")))</f>
        <v/>
      </c>
      <c r="C5" s="462"/>
    </row>
    <row r="6" spans="1:5" ht="15" customHeight="1" x14ac:dyDescent="0.25">
      <c r="A6" s="4" t="s">
        <v>131</v>
      </c>
      <c r="B6" s="461" t="str">
        <f>IF(Oznámení!B21="","",Oznámení!B21)</f>
        <v/>
      </c>
      <c r="C6" s="462"/>
    </row>
    <row r="7" spans="1:5" ht="15" customHeight="1" x14ac:dyDescent="0.25">
      <c r="A7" s="4" t="s">
        <v>102</v>
      </c>
      <c r="B7" s="461" t="str">
        <f>IF(E1=1,"Vstupní oznámení; řádné",IF(E1=2,"Vstupní oznámení; doplnění",IF(E1=0,"Vstupní oznámení;       ⃝   řádné              ⃝   doplnění")))</f>
        <v>Vstupní oznámení; řádné</v>
      </c>
      <c r="C7" s="462"/>
    </row>
    <row r="8" spans="1:5" ht="15" customHeight="1" x14ac:dyDescent="0.25">
      <c r="A8" s="4" t="s">
        <v>227</v>
      </c>
      <c r="B8" s="470" t="str">
        <f>IF(Oznámení!B30="","",Oznámení!B30)</f>
        <v/>
      </c>
      <c r="C8" s="471"/>
    </row>
    <row r="9" spans="1:5" ht="14.1" customHeight="1" x14ac:dyDescent="0.25">
      <c r="A9" s="379" t="s">
        <v>144</v>
      </c>
      <c r="B9" s="380"/>
      <c r="C9" s="381"/>
    </row>
    <row r="10" spans="1:5" ht="14.1" customHeight="1" x14ac:dyDescent="0.25">
      <c r="A10" s="382"/>
      <c r="B10" s="383"/>
      <c r="C10" s="384"/>
    </row>
    <row r="11" spans="1:5" x14ac:dyDescent="0.25">
      <c r="A11" s="162" t="s">
        <v>230</v>
      </c>
      <c r="B11" s="340"/>
    </row>
    <row r="12" spans="1:5" x14ac:dyDescent="0.25">
      <c r="A12" s="102" t="s">
        <v>231</v>
      </c>
      <c r="B12" s="225"/>
    </row>
    <row r="13" spans="1:5" ht="14.1" customHeight="1" x14ac:dyDescent="0.25">
      <c r="A13" s="39" t="s">
        <v>232</v>
      </c>
      <c r="B13" s="68"/>
    </row>
    <row r="14" spans="1:5" x14ac:dyDescent="0.25">
      <c r="A14" s="162" t="s">
        <v>111</v>
      </c>
      <c r="B14" s="227"/>
    </row>
    <row r="15" spans="1:5" x14ac:dyDescent="0.25">
      <c r="A15" s="162" t="s">
        <v>116</v>
      </c>
      <c r="B15" s="227" t="s">
        <v>222</v>
      </c>
    </row>
    <row r="16" spans="1:5" ht="15.75" thickBot="1" x14ac:dyDescent="0.3">
      <c r="A16" s="166" t="s">
        <v>145</v>
      </c>
      <c r="B16" s="251"/>
      <c r="C16" s="140"/>
    </row>
    <row r="17" spans="1:3" ht="15.75" thickTop="1" x14ac:dyDescent="0.25">
      <c r="A17" s="162" t="s">
        <v>230</v>
      </c>
      <c r="B17" s="225"/>
    </row>
    <row r="18" spans="1:3" x14ac:dyDescent="0.25">
      <c r="A18" s="102" t="s">
        <v>231</v>
      </c>
      <c r="B18" s="225"/>
    </row>
    <row r="19" spans="1:3" ht="14.1" customHeight="1" x14ac:dyDescent="0.25">
      <c r="A19" s="39" t="s">
        <v>232</v>
      </c>
      <c r="B19" s="68"/>
    </row>
    <row r="20" spans="1:3" x14ac:dyDescent="0.25">
      <c r="A20" s="162" t="s">
        <v>111</v>
      </c>
      <c r="B20" s="227"/>
    </row>
    <row r="21" spans="1:3" x14ac:dyDescent="0.25">
      <c r="A21" s="162" t="s">
        <v>116</v>
      </c>
      <c r="B21" s="227"/>
    </row>
    <row r="22" spans="1:3" ht="15.75" thickBot="1" x14ac:dyDescent="0.3">
      <c r="A22" s="166" t="s">
        <v>145</v>
      </c>
      <c r="B22" s="251"/>
      <c r="C22" s="140"/>
    </row>
    <row r="23" spans="1:3" ht="15.75" thickTop="1" x14ac:dyDescent="0.25">
      <c r="A23" s="162" t="s">
        <v>230</v>
      </c>
      <c r="B23" s="226"/>
    </row>
    <row r="24" spans="1:3" x14ac:dyDescent="0.25">
      <c r="A24" s="102" t="s">
        <v>231</v>
      </c>
      <c r="B24" s="225"/>
    </row>
    <row r="25" spans="1:3" ht="14.1" customHeight="1" x14ac:dyDescent="0.25">
      <c r="A25" s="39" t="s">
        <v>232</v>
      </c>
      <c r="B25" s="68"/>
    </row>
    <row r="26" spans="1:3" x14ac:dyDescent="0.25">
      <c r="A26" s="108" t="s">
        <v>111</v>
      </c>
      <c r="B26" s="227"/>
    </row>
    <row r="27" spans="1:3" x14ac:dyDescent="0.25">
      <c r="A27" s="108" t="s">
        <v>116</v>
      </c>
      <c r="B27" s="227"/>
    </row>
    <row r="28" spans="1:3" ht="15.75" thickBot="1" x14ac:dyDescent="0.3">
      <c r="A28" s="209" t="s">
        <v>145</v>
      </c>
      <c r="B28" s="251"/>
      <c r="C28" s="140"/>
    </row>
    <row r="29" spans="1:3" ht="15.75" thickTop="1" x14ac:dyDescent="0.25">
      <c r="A29" s="108" t="s">
        <v>230</v>
      </c>
      <c r="B29" s="225"/>
    </row>
    <row r="30" spans="1:3" x14ac:dyDescent="0.25">
      <c r="A30" s="101" t="s">
        <v>231</v>
      </c>
      <c r="B30" s="225"/>
    </row>
    <row r="31" spans="1:3" ht="14.1" customHeight="1" x14ac:dyDescent="0.25">
      <c r="A31" s="39" t="s">
        <v>232</v>
      </c>
      <c r="B31" s="68"/>
    </row>
    <row r="32" spans="1:3" x14ac:dyDescent="0.25">
      <c r="A32" s="162" t="s">
        <v>111</v>
      </c>
      <c r="B32" s="227"/>
    </row>
    <row r="33" spans="1:3" x14ac:dyDescent="0.25">
      <c r="A33" s="162" t="s">
        <v>116</v>
      </c>
      <c r="B33" s="227"/>
    </row>
    <row r="34" spans="1:3" ht="15.75" thickBot="1" x14ac:dyDescent="0.3">
      <c r="A34" s="166" t="s">
        <v>145</v>
      </c>
      <c r="B34" s="251"/>
      <c r="C34" s="140"/>
    </row>
    <row r="35" spans="1:3" ht="15.75" thickTop="1" x14ac:dyDescent="0.25">
      <c r="A35" s="162" t="s">
        <v>230</v>
      </c>
      <c r="B35" s="226"/>
    </row>
    <row r="36" spans="1:3" x14ac:dyDescent="0.25">
      <c r="A36" s="102" t="s">
        <v>231</v>
      </c>
      <c r="B36" s="225"/>
    </row>
    <row r="37" spans="1:3" ht="14.1" customHeight="1" x14ac:dyDescent="0.25">
      <c r="A37" s="39" t="s">
        <v>232</v>
      </c>
      <c r="B37" s="68"/>
    </row>
    <row r="38" spans="1:3" x14ac:dyDescent="0.25">
      <c r="A38" s="162" t="s">
        <v>111</v>
      </c>
      <c r="B38" s="227"/>
    </row>
    <row r="39" spans="1:3" x14ac:dyDescent="0.25">
      <c r="A39" s="162" t="s">
        <v>116</v>
      </c>
      <c r="B39" s="227"/>
    </row>
    <row r="40" spans="1:3" ht="15.75" thickBot="1" x14ac:dyDescent="0.3">
      <c r="A40" s="166" t="s">
        <v>145</v>
      </c>
      <c r="B40" s="251"/>
      <c r="C40" s="140"/>
    </row>
    <row r="41" spans="1:3" ht="15.75" thickTop="1" x14ac:dyDescent="0.25">
      <c r="A41" s="162" t="s">
        <v>230</v>
      </c>
      <c r="B41" s="226"/>
    </row>
    <row r="42" spans="1:3" x14ac:dyDescent="0.25">
      <c r="A42" s="102" t="s">
        <v>231</v>
      </c>
      <c r="B42" s="225"/>
    </row>
    <row r="43" spans="1:3" ht="14.1" customHeight="1" x14ac:dyDescent="0.25">
      <c r="A43" s="39" t="s">
        <v>232</v>
      </c>
      <c r="B43" s="68"/>
    </row>
    <row r="44" spans="1:3" x14ac:dyDescent="0.25">
      <c r="A44" s="162" t="s">
        <v>111</v>
      </c>
      <c r="B44" s="227"/>
    </row>
    <row r="45" spans="1:3" x14ac:dyDescent="0.25">
      <c r="A45" s="162" t="s">
        <v>116</v>
      </c>
      <c r="B45" s="227"/>
    </row>
    <row r="46" spans="1:3" ht="15.75" thickBot="1" x14ac:dyDescent="0.3">
      <c r="A46" s="166" t="s">
        <v>145</v>
      </c>
      <c r="B46" s="251"/>
      <c r="C46" s="140"/>
    </row>
    <row r="47" spans="1:3" ht="15.75" thickTop="1" x14ac:dyDescent="0.25">
      <c r="A47" s="80" t="s">
        <v>230</v>
      </c>
      <c r="B47" s="225"/>
    </row>
    <row r="48" spans="1:3" x14ac:dyDescent="0.25">
      <c r="A48" s="18" t="s">
        <v>231</v>
      </c>
      <c r="B48" s="225"/>
    </row>
    <row r="49" spans="1:3" ht="14.1" customHeight="1" x14ac:dyDescent="0.25">
      <c r="A49" s="39" t="s">
        <v>232</v>
      </c>
      <c r="B49" s="68"/>
    </row>
    <row r="50" spans="1:3" x14ac:dyDescent="0.25">
      <c r="A50" s="80" t="s">
        <v>111</v>
      </c>
      <c r="B50" s="227"/>
    </row>
    <row r="51" spans="1:3" x14ac:dyDescent="0.25">
      <c r="A51" s="80" t="s">
        <v>116</v>
      </c>
      <c r="B51" s="227"/>
    </row>
    <row r="52" spans="1:3" ht="15.75" thickBot="1" x14ac:dyDescent="0.3">
      <c r="A52" s="202" t="s">
        <v>145</v>
      </c>
      <c r="B52" s="251"/>
      <c r="C52" s="140"/>
    </row>
    <row r="53" spans="1:3" ht="15.75" thickTop="1" x14ac:dyDescent="0.25">
      <c r="A53" s="80" t="s">
        <v>230</v>
      </c>
      <c r="B53" s="225"/>
    </row>
    <row r="54" spans="1:3" x14ac:dyDescent="0.25">
      <c r="A54" s="18" t="s">
        <v>231</v>
      </c>
      <c r="B54" s="225"/>
    </row>
    <row r="55" spans="1:3" ht="14.1" customHeight="1" x14ac:dyDescent="0.25">
      <c r="A55" s="39" t="s">
        <v>232</v>
      </c>
      <c r="B55" s="68"/>
    </row>
    <row r="56" spans="1:3" x14ac:dyDescent="0.25">
      <c r="A56" s="80" t="s">
        <v>111</v>
      </c>
      <c r="B56" s="227"/>
    </row>
    <row r="57" spans="1:3" x14ac:dyDescent="0.25">
      <c r="A57" s="80" t="s">
        <v>116</v>
      </c>
      <c r="B57" s="227"/>
    </row>
    <row r="58" spans="1:3" ht="15.75" thickBot="1" x14ac:dyDescent="0.3">
      <c r="A58" s="202" t="s">
        <v>145</v>
      </c>
      <c r="B58" s="251"/>
      <c r="C58" s="140"/>
    </row>
    <row r="59" spans="1:3" ht="15.75" thickTop="1" x14ac:dyDescent="0.25">
      <c r="A59" s="80" t="s">
        <v>230</v>
      </c>
      <c r="B59" s="226"/>
    </row>
    <row r="60" spans="1:3" x14ac:dyDescent="0.25">
      <c r="A60" s="18" t="s">
        <v>231</v>
      </c>
      <c r="B60" s="225"/>
    </row>
    <row r="61" spans="1:3" ht="14.1" customHeight="1" x14ac:dyDescent="0.25">
      <c r="A61" s="39" t="s">
        <v>232</v>
      </c>
      <c r="B61" s="68"/>
    </row>
    <row r="62" spans="1:3" x14ac:dyDescent="0.25">
      <c r="A62" s="80" t="s">
        <v>111</v>
      </c>
      <c r="B62" s="227"/>
    </row>
    <row r="63" spans="1:3" x14ac:dyDescent="0.25">
      <c r="A63" s="80" t="s">
        <v>116</v>
      </c>
      <c r="B63" s="227"/>
    </row>
    <row r="64" spans="1:3" ht="15.75" thickBot="1" x14ac:dyDescent="0.3">
      <c r="A64" s="202" t="s">
        <v>145</v>
      </c>
      <c r="B64" s="251"/>
      <c r="C64" s="140"/>
    </row>
    <row r="65" spans="1:3" ht="15.75" thickTop="1" x14ac:dyDescent="0.25">
      <c r="A65" s="80" t="s">
        <v>230</v>
      </c>
      <c r="B65" s="225"/>
    </row>
    <row r="66" spans="1:3" x14ac:dyDescent="0.25">
      <c r="A66" s="18" t="s">
        <v>231</v>
      </c>
      <c r="B66" s="225"/>
    </row>
    <row r="67" spans="1:3" ht="14.1" customHeight="1" x14ac:dyDescent="0.25">
      <c r="A67" s="39" t="s">
        <v>232</v>
      </c>
      <c r="B67" s="68"/>
    </row>
    <row r="68" spans="1:3" x14ac:dyDescent="0.25">
      <c r="A68" s="80" t="s">
        <v>111</v>
      </c>
      <c r="B68" s="227"/>
    </row>
    <row r="69" spans="1:3" x14ac:dyDescent="0.25">
      <c r="A69" s="80" t="s">
        <v>116</v>
      </c>
      <c r="B69" s="227"/>
    </row>
    <row r="70" spans="1:3" ht="15.75" thickBot="1" x14ac:dyDescent="0.3">
      <c r="A70" s="202" t="s">
        <v>145</v>
      </c>
      <c r="B70" s="251"/>
      <c r="C70" s="140"/>
    </row>
    <row r="71" spans="1:3" ht="15.75" thickTop="1" x14ac:dyDescent="0.25">
      <c r="A71" s="80" t="s">
        <v>230</v>
      </c>
      <c r="B71" s="226"/>
    </row>
    <row r="72" spans="1:3" x14ac:dyDescent="0.25">
      <c r="A72" s="18" t="s">
        <v>231</v>
      </c>
      <c r="B72" s="225"/>
    </row>
    <row r="73" spans="1:3" ht="14.1" customHeight="1" x14ac:dyDescent="0.25">
      <c r="A73" s="39" t="s">
        <v>232</v>
      </c>
      <c r="B73" s="68"/>
    </row>
    <row r="74" spans="1:3" x14ac:dyDescent="0.25">
      <c r="A74" s="80" t="s">
        <v>111</v>
      </c>
      <c r="B74" s="227"/>
    </row>
    <row r="75" spans="1:3" x14ac:dyDescent="0.25">
      <c r="A75" s="80" t="s">
        <v>116</v>
      </c>
      <c r="B75" s="227"/>
    </row>
    <row r="76" spans="1:3" ht="15.75" thickBot="1" x14ac:dyDescent="0.3">
      <c r="A76" s="202" t="s">
        <v>145</v>
      </c>
      <c r="B76" s="251"/>
      <c r="C76" s="140"/>
    </row>
    <row r="77" spans="1:3" ht="15.75" thickTop="1" x14ac:dyDescent="0.25">
      <c r="A77" s="80" t="s">
        <v>230</v>
      </c>
      <c r="B77" s="226"/>
    </row>
    <row r="78" spans="1:3" x14ac:dyDescent="0.25">
      <c r="A78" s="18" t="s">
        <v>231</v>
      </c>
      <c r="B78" s="225"/>
    </row>
    <row r="79" spans="1:3" ht="14.1" customHeight="1" x14ac:dyDescent="0.25">
      <c r="A79" s="39" t="s">
        <v>232</v>
      </c>
      <c r="B79" s="68"/>
    </row>
    <row r="80" spans="1:3" x14ac:dyDescent="0.25">
      <c r="A80" s="80" t="s">
        <v>111</v>
      </c>
      <c r="B80" s="227"/>
    </row>
    <row r="81" spans="1:3" x14ac:dyDescent="0.25">
      <c r="A81" s="80" t="s">
        <v>116</v>
      </c>
      <c r="B81" s="227"/>
    </row>
    <row r="82" spans="1:3" ht="15.75" thickBot="1" x14ac:dyDescent="0.3">
      <c r="A82" s="202" t="s">
        <v>145</v>
      </c>
      <c r="B82" s="251"/>
      <c r="C82" s="140"/>
    </row>
    <row r="83" spans="1:3" ht="15.75" thickTop="1" x14ac:dyDescent="0.25"/>
    <row r="84" spans="1:3" x14ac:dyDescent="0.25">
      <c r="A84" s="66" t="s">
        <v>109</v>
      </c>
      <c r="B84" s="350"/>
    </row>
    <row r="85" spans="1:3" x14ac:dyDescent="0.25">
      <c r="B85" s="141"/>
    </row>
  </sheetData>
  <sheetProtection algorithmName="SHA-512" hashValue="8MWa60VI1temSkUpQvcdWxFBUWrtVPouIwyeai8iYaP8lBLAPgF+oI+Rf9LMEV7+zCrdcVQ9xTvqJegGGMZEhw==" saltValue="a8SD7QO9YqBaEMLsF3sdKw==" spinCount="100000" sheet="1" objects="1" scenarios="1"/>
  <mergeCells count="7">
    <mergeCell ref="A1:C1"/>
    <mergeCell ref="B3:C3"/>
    <mergeCell ref="B5:C5"/>
    <mergeCell ref="A9:C10"/>
    <mergeCell ref="B7:C7"/>
    <mergeCell ref="B8:C8"/>
    <mergeCell ref="B6:C6"/>
  </mergeCells>
  <conditionalFormatting sqref="B11:B15 A11:A82 B17:B21 B23:B27 B29:B33 B35:B39 B41:B45 B47:B51 B53:B57 B59:B63 B65:B69 B71:B75 B77:B81 A84">
    <cfRule type="cellIs" dxfId="56" priority="12" operator="equal">
      <formula>#REF!</formula>
    </cfRule>
  </conditionalFormatting>
  <pageMargins left="0.70866141732283505" right="0.70866141732283505" top="0.59055118110236204" bottom="0.59055118110236204" header="0.31496062992126" footer="0.31496062992126"/>
  <pageSetup paperSize="9" orientation="portrait" horizontalDpi="0" verticalDpi="0" r:id="rId1"/>
  <headerFooter differentFirst="1">
    <oddHeader>&amp;L&amp;8strana č. 2&amp;R&amp;8List č. 02 - Společník nebo člen podnikající právnické osoby</oddHeader>
    <oddFooter>&amp;L&amp;8OZ 1 - NS/12/2023&amp;R&amp;8&amp;P</oddFooter>
    <firstFooter>&amp;L&amp;8OZ 1 - NS/12/2023&amp;R&amp;8&amp;P</first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H82"/>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2.28515625" customWidth="1"/>
    <col min="2" max="2" width="59.140625" customWidth="1"/>
    <col min="3" max="3" width="4.5703125" customWidth="1"/>
    <col min="4" max="4" width="1.85546875" customWidth="1"/>
    <col min="5" max="5" width="0" hidden="1" customWidth="1"/>
    <col min="8" max="8" width="25.7109375" customWidth="1"/>
  </cols>
  <sheetData>
    <row r="1" spans="1:8" ht="15"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f>Data!W2</f>
        <v>1</v>
      </c>
      <c r="H1" s="2"/>
    </row>
    <row r="2" spans="1:8" ht="13.9" customHeight="1" x14ac:dyDescent="0.25">
      <c r="H2" s="323"/>
    </row>
    <row r="3" spans="1:8" x14ac:dyDescent="0.25">
      <c r="A3" s="464" t="s">
        <v>285</v>
      </c>
      <c r="B3" s="464"/>
      <c r="C3" s="464"/>
      <c r="H3" s="3"/>
    </row>
    <row r="4" spans="1:8" x14ac:dyDescent="0.25">
      <c r="A4" s="123"/>
      <c r="B4" s="123" t="s">
        <v>80</v>
      </c>
      <c r="C4" s="143"/>
      <c r="H4" s="3"/>
    </row>
    <row r="5" spans="1:8" x14ac:dyDescent="0.25">
      <c r="A5" s="4" t="s">
        <v>130</v>
      </c>
      <c r="B5" s="461" t="str">
        <f>IF(Oznámení!B7="","",CONCATENATE(Oznámení!B7,", nar. ",TEXT(Oznámení!B8,"dd.mm.rrrr")))</f>
        <v/>
      </c>
      <c r="C5" s="462"/>
      <c r="H5" s="28"/>
    </row>
    <row r="6" spans="1:8" x14ac:dyDescent="0.25">
      <c r="A6" s="4" t="s">
        <v>131</v>
      </c>
      <c r="B6" s="357" t="str">
        <f>IF(Oznámení!B21="","",Oznámení!B21)</f>
        <v/>
      </c>
      <c r="C6" s="358"/>
      <c r="H6" s="78"/>
    </row>
    <row r="7" spans="1:8" ht="15" customHeight="1" x14ac:dyDescent="0.25">
      <c r="A7" s="4" t="s">
        <v>102</v>
      </c>
      <c r="B7" s="461" t="str">
        <f>IF(E1=1,"Vstupní oznámení; řádné",IF(E1=2,"Vstupní oznámení; doplnění",IF(E1=0,"Vstupní oznámení;       ⃝   řádné              ⃝   doplnění")))</f>
        <v>Vstupní oznámení; řádné</v>
      </c>
      <c r="C7" s="462"/>
      <c r="H7" s="30"/>
    </row>
    <row r="8" spans="1:8" x14ac:dyDescent="0.25">
      <c r="A8" s="4" t="s">
        <v>227</v>
      </c>
      <c r="B8" s="470" t="str">
        <f>IF(Oznámení!B30="","",Oznámení!B30)</f>
        <v/>
      </c>
      <c r="C8" s="471"/>
      <c r="H8" s="3"/>
    </row>
    <row r="9" spans="1:8" ht="13.9" customHeight="1" x14ac:dyDescent="0.25">
      <c r="A9" s="388" t="s">
        <v>233</v>
      </c>
      <c r="B9" s="389"/>
      <c r="C9" s="390"/>
      <c r="H9" s="110"/>
    </row>
    <row r="10" spans="1:8" ht="13.9" customHeight="1" x14ac:dyDescent="0.25">
      <c r="A10" s="394"/>
      <c r="B10" s="395"/>
      <c r="C10" s="396"/>
      <c r="H10" s="3"/>
    </row>
    <row r="11" spans="1:8" x14ac:dyDescent="0.25">
      <c r="A11" s="162" t="s">
        <v>234</v>
      </c>
      <c r="B11" s="341"/>
    </row>
    <row r="12" spans="1:8" x14ac:dyDescent="0.25">
      <c r="A12" s="162" t="s">
        <v>235</v>
      </c>
      <c r="B12" s="342"/>
    </row>
    <row r="13" spans="1:8" x14ac:dyDescent="0.25">
      <c r="A13" s="103" t="str">
        <f>IF(E1=0,"Druh orgánu 18)*  �","Druh orgánu 18)*")</f>
        <v>Druh orgánu 18)*</v>
      </c>
      <c r="B13" s="342" t="s">
        <v>37</v>
      </c>
    </row>
    <row r="14" spans="1:8" ht="13.9" customHeight="1" x14ac:dyDescent="0.25">
      <c r="A14" s="81" t="s">
        <v>236</v>
      </c>
      <c r="B14" s="72"/>
    </row>
    <row r="15" spans="1:8" x14ac:dyDescent="0.25">
      <c r="A15" s="102" t="s">
        <v>111</v>
      </c>
      <c r="B15" s="227"/>
    </row>
    <row r="16" spans="1:8" x14ac:dyDescent="0.25">
      <c r="A16" s="102" t="s">
        <v>116</v>
      </c>
      <c r="B16" s="211"/>
    </row>
    <row r="17" spans="1:3" ht="15.75" thickBot="1" x14ac:dyDescent="0.3">
      <c r="A17" s="144" t="s">
        <v>147</v>
      </c>
      <c r="B17" s="249"/>
      <c r="C17" s="140"/>
    </row>
    <row r="18" spans="1:3" ht="15.75" thickTop="1" x14ac:dyDescent="0.25">
      <c r="A18" s="162" t="s">
        <v>234</v>
      </c>
      <c r="B18" s="226"/>
    </row>
    <row r="19" spans="1:3" x14ac:dyDescent="0.25">
      <c r="A19" s="162" t="s">
        <v>235</v>
      </c>
      <c r="B19" s="227"/>
    </row>
    <row r="20" spans="1:3" x14ac:dyDescent="0.25">
      <c r="A20" s="103" t="str">
        <f>IF(E1=0,"Druh orgánu 18)*  �","Druh orgánu 18)*")</f>
        <v>Druh orgánu 18)*</v>
      </c>
      <c r="B20" s="227" t="s">
        <v>37</v>
      </c>
    </row>
    <row r="21" spans="1:3" ht="13.9" customHeight="1" x14ac:dyDescent="0.25">
      <c r="A21" s="81" t="s">
        <v>236</v>
      </c>
      <c r="B21" s="72"/>
    </row>
    <row r="22" spans="1:3" x14ac:dyDescent="0.25">
      <c r="A22" s="102" t="s">
        <v>111</v>
      </c>
      <c r="B22" s="227"/>
    </row>
    <row r="23" spans="1:3" x14ac:dyDescent="0.25">
      <c r="A23" s="102" t="s">
        <v>116</v>
      </c>
      <c r="B23" s="211"/>
    </row>
    <row r="24" spans="1:3" ht="15.75" thickBot="1" x14ac:dyDescent="0.3">
      <c r="A24" s="144" t="s">
        <v>147</v>
      </c>
      <c r="B24" s="249"/>
      <c r="C24" s="140"/>
    </row>
    <row r="25" spans="1:3" ht="15.75" thickTop="1" x14ac:dyDescent="0.25">
      <c r="A25" s="162" t="s">
        <v>234</v>
      </c>
      <c r="B25" s="226"/>
    </row>
    <row r="26" spans="1:3" x14ac:dyDescent="0.25">
      <c r="A26" s="162" t="s">
        <v>235</v>
      </c>
      <c r="B26" s="227"/>
    </row>
    <row r="27" spans="1:3" x14ac:dyDescent="0.25">
      <c r="A27" s="103" t="str">
        <f>IF(E1=0,"Druh orgánu 18)*  �","Druh orgánu 18)*")</f>
        <v>Druh orgánu 18)*</v>
      </c>
      <c r="B27" s="227" t="s">
        <v>37</v>
      </c>
    </row>
    <row r="28" spans="1:3" ht="13.9" customHeight="1" x14ac:dyDescent="0.25">
      <c r="A28" s="81" t="s">
        <v>236</v>
      </c>
      <c r="B28" s="72"/>
    </row>
    <row r="29" spans="1:3" x14ac:dyDescent="0.25">
      <c r="A29" s="102" t="s">
        <v>111</v>
      </c>
      <c r="B29" s="227"/>
    </row>
    <row r="30" spans="1:3" x14ac:dyDescent="0.25">
      <c r="A30" s="102" t="s">
        <v>116</v>
      </c>
      <c r="B30" s="211"/>
    </row>
    <row r="31" spans="1:3" ht="15.75" thickBot="1" x14ac:dyDescent="0.3">
      <c r="A31" s="144" t="s">
        <v>147</v>
      </c>
      <c r="B31" s="249"/>
      <c r="C31" s="140"/>
    </row>
    <row r="32" spans="1:3" ht="15.75" thickTop="1" x14ac:dyDescent="0.25">
      <c r="A32" s="162" t="s">
        <v>234</v>
      </c>
      <c r="B32" s="226"/>
    </row>
    <row r="33" spans="1:3" x14ac:dyDescent="0.25">
      <c r="A33" s="162" t="s">
        <v>235</v>
      </c>
      <c r="B33" s="227"/>
    </row>
    <row r="34" spans="1:3" x14ac:dyDescent="0.25">
      <c r="A34" s="103" t="str">
        <f>IF(E1=0,"Druh orgánu 18)*  �","Druh orgánu 18)*")</f>
        <v>Druh orgánu 18)*</v>
      </c>
      <c r="B34" s="227" t="s">
        <v>37</v>
      </c>
    </row>
    <row r="35" spans="1:3" ht="13.9" customHeight="1" x14ac:dyDescent="0.25">
      <c r="A35" s="81" t="s">
        <v>236</v>
      </c>
      <c r="B35" s="72"/>
    </row>
    <row r="36" spans="1:3" x14ac:dyDescent="0.25">
      <c r="A36" s="102" t="s">
        <v>111</v>
      </c>
      <c r="B36" s="227"/>
    </row>
    <row r="37" spans="1:3" x14ac:dyDescent="0.25">
      <c r="A37" s="102" t="s">
        <v>116</v>
      </c>
      <c r="B37" s="211"/>
    </row>
    <row r="38" spans="1:3" ht="15.75" thickBot="1" x14ac:dyDescent="0.3">
      <c r="A38" s="144" t="s">
        <v>147</v>
      </c>
      <c r="B38" s="249"/>
      <c r="C38" s="140"/>
    </row>
    <row r="39" spans="1:3" ht="15.75" thickTop="1" x14ac:dyDescent="0.25">
      <c r="A39" s="162" t="s">
        <v>234</v>
      </c>
      <c r="B39" s="226"/>
    </row>
    <row r="40" spans="1:3" x14ac:dyDescent="0.25">
      <c r="A40" s="162" t="s">
        <v>235</v>
      </c>
      <c r="B40" s="227"/>
    </row>
    <row r="41" spans="1:3" x14ac:dyDescent="0.25">
      <c r="A41" s="103" t="str">
        <f>IF(E1=0,"Druh orgánu 18)*  �","Druh orgánu 18)*")</f>
        <v>Druh orgánu 18)*</v>
      </c>
      <c r="B41" s="227" t="s">
        <v>37</v>
      </c>
    </row>
    <row r="42" spans="1:3" ht="13.9" customHeight="1" x14ac:dyDescent="0.25">
      <c r="A42" s="81" t="s">
        <v>236</v>
      </c>
      <c r="B42" s="72"/>
    </row>
    <row r="43" spans="1:3" x14ac:dyDescent="0.25">
      <c r="A43" s="102" t="s">
        <v>111</v>
      </c>
      <c r="B43" s="227"/>
    </row>
    <row r="44" spans="1:3" x14ac:dyDescent="0.25">
      <c r="A44" s="102" t="s">
        <v>116</v>
      </c>
      <c r="B44" s="211"/>
    </row>
    <row r="45" spans="1:3" ht="15.75" thickBot="1" x14ac:dyDescent="0.3">
      <c r="A45" s="144" t="s">
        <v>147</v>
      </c>
      <c r="B45" s="249"/>
      <c r="C45" s="140"/>
    </row>
    <row r="46" spans="1:3" ht="15.75" thickTop="1" x14ac:dyDescent="0.25">
      <c r="A46" s="162" t="s">
        <v>234</v>
      </c>
      <c r="B46" s="225"/>
    </row>
    <row r="47" spans="1:3" x14ac:dyDescent="0.25">
      <c r="A47" s="162" t="s">
        <v>235</v>
      </c>
      <c r="B47" s="227"/>
    </row>
    <row r="48" spans="1:3" x14ac:dyDescent="0.25">
      <c r="A48" s="103" t="str">
        <f>IF(E1=0,"Druh orgánu 18)*  �","Druh orgánu 18)*")</f>
        <v>Druh orgánu 18)*</v>
      </c>
      <c r="B48" s="227" t="s">
        <v>37</v>
      </c>
    </row>
    <row r="49" spans="1:3" ht="13.9" customHeight="1" x14ac:dyDescent="0.25">
      <c r="A49" s="81" t="s">
        <v>236</v>
      </c>
      <c r="B49" s="72"/>
    </row>
    <row r="50" spans="1:3" x14ac:dyDescent="0.25">
      <c r="A50" s="102" t="s">
        <v>111</v>
      </c>
      <c r="B50" s="227"/>
    </row>
    <row r="51" spans="1:3" x14ac:dyDescent="0.25">
      <c r="A51" s="102" t="s">
        <v>116</v>
      </c>
      <c r="B51" s="211"/>
    </row>
    <row r="52" spans="1:3" ht="15.75" thickBot="1" x14ac:dyDescent="0.3">
      <c r="A52" s="144" t="s">
        <v>147</v>
      </c>
      <c r="B52" s="249"/>
      <c r="C52" s="140"/>
    </row>
    <row r="53" spans="1:3" ht="15.75" thickTop="1" x14ac:dyDescent="0.25">
      <c r="A53" s="162" t="s">
        <v>234</v>
      </c>
      <c r="B53" s="226"/>
    </row>
    <row r="54" spans="1:3" x14ac:dyDescent="0.25">
      <c r="A54" s="162" t="s">
        <v>235</v>
      </c>
      <c r="B54" s="227"/>
    </row>
    <row r="55" spans="1:3" x14ac:dyDescent="0.25">
      <c r="A55" s="103" t="str">
        <f>IF(E1=0,"Druh orgánu 18)*  �","Druh orgánu 18)*")</f>
        <v>Druh orgánu 18)*</v>
      </c>
      <c r="B55" s="227" t="s">
        <v>37</v>
      </c>
    </row>
    <row r="56" spans="1:3" ht="13.9" customHeight="1" x14ac:dyDescent="0.25">
      <c r="A56" s="81" t="s">
        <v>236</v>
      </c>
      <c r="B56" s="72"/>
    </row>
    <row r="57" spans="1:3" x14ac:dyDescent="0.25">
      <c r="A57" s="102" t="s">
        <v>111</v>
      </c>
      <c r="B57" s="227"/>
    </row>
    <row r="58" spans="1:3" x14ac:dyDescent="0.25">
      <c r="A58" s="102" t="s">
        <v>116</v>
      </c>
      <c r="B58" s="211"/>
    </row>
    <row r="59" spans="1:3" ht="15.75" thickBot="1" x14ac:dyDescent="0.3">
      <c r="A59" s="144" t="s">
        <v>147</v>
      </c>
      <c r="B59" s="249"/>
      <c r="C59" s="140"/>
    </row>
    <row r="60" spans="1:3" ht="15.75" thickTop="1" x14ac:dyDescent="0.25">
      <c r="A60" s="162" t="s">
        <v>234</v>
      </c>
      <c r="B60" s="226"/>
    </row>
    <row r="61" spans="1:3" x14ac:dyDescent="0.25">
      <c r="A61" s="162" t="s">
        <v>235</v>
      </c>
      <c r="B61" s="227"/>
    </row>
    <row r="62" spans="1:3" x14ac:dyDescent="0.25">
      <c r="A62" s="103" t="str">
        <f>IF(E1=0,"Druh orgánu 18)*  �","Druh orgánu 18)*")</f>
        <v>Druh orgánu 18)*</v>
      </c>
      <c r="B62" s="227" t="s">
        <v>37</v>
      </c>
    </row>
    <row r="63" spans="1:3" ht="13.9" customHeight="1" x14ac:dyDescent="0.25">
      <c r="A63" s="81" t="s">
        <v>236</v>
      </c>
      <c r="B63" s="72"/>
    </row>
    <row r="64" spans="1:3" x14ac:dyDescent="0.25">
      <c r="A64" s="102" t="s">
        <v>111</v>
      </c>
      <c r="B64" s="227"/>
    </row>
    <row r="65" spans="1:3" x14ac:dyDescent="0.25">
      <c r="A65" s="102" t="s">
        <v>116</v>
      </c>
      <c r="B65" s="211"/>
    </row>
    <row r="66" spans="1:3" ht="15.75" thickBot="1" x14ac:dyDescent="0.3">
      <c r="A66" s="144" t="s">
        <v>147</v>
      </c>
      <c r="B66" s="249"/>
      <c r="C66" s="140"/>
    </row>
    <row r="67" spans="1:3" ht="15.75" thickTop="1" x14ac:dyDescent="0.25">
      <c r="A67" s="162" t="s">
        <v>234</v>
      </c>
      <c r="B67" s="226"/>
    </row>
    <row r="68" spans="1:3" x14ac:dyDescent="0.25">
      <c r="A68" s="162" t="s">
        <v>235</v>
      </c>
      <c r="B68" s="227"/>
    </row>
    <row r="69" spans="1:3" x14ac:dyDescent="0.25">
      <c r="A69" s="103" t="str">
        <f>IF(E1=0,"Druh orgánu 18)*  �","Druh orgánu 18)*")</f>
        <v>Druh orgánu 18)*</v>
      </c>
      <c r="B69" s="227" t="s">
        <v>37</v>
      </c>
    </row>
    <row r="70" spans="1:3" ht="13.9" customHeight="1" x14ac:dyDescent="0.25">
      <c r="A70" s="81" t="s">
        <v>236</v>
      </c>
      <c r="B70" s="72"/>
    </row>
    <row r="71" spans="1:3" x14ac:dyDescent="0.25">
      <c r="A71" s="102" t="s">
        <v>111</v>
      </c>
      <c r="B71" s="227"/>
    </row>
    <row r="72" spans="1:3" x14ac:dyDescent="0.25">
      <c r="A72" s="102" t="s">
        <v>116</v>
      </c>
      <c r="B72" s="211"/>
    </row>
    <row r="73" spans="1:3" ht="15.75" thickBot="1" x14ac:dyDescent="0.3">
      <c r="A73" s="144" t="s">
        <v>147</v>
      </c>
      <c r="B73" s="249"/>
      <c r="C73" s="140"/>
    </row>
    <row r="74" spans="1:3" ht="15.75" thickTop="1" x14ac:dyDescent="0.25">
      <c r="A74" s="162" t="s">
        <v>234</v>
      </c>
      <c r="B74" s="226"/>
    </row>
    <row r="75" spans="1:3" x14ac:dyDescent="0.25">
      <c r="A75" s="162" t="s">
        <v>235</v>
      </c>
      <c r="B75" s="227"/>
    </row>
    <row r="76" spans="1:3" x14ac:dyDescent="0.25">
      <c r="A76" s="103" t="str">
        <f>IF(E1=0,"Druh orgánu 18)*  �","Druh orgánu 18)*")</f>
        <v>Druh orgánu 18)*</v>
      </c>
      <c r="B76" s="227" t="s">
        <v>37</v>
      </c>
    </row>
    <row r="77" spans="1:3" ht="13.9" customHeight="1" x14ac:dyDescent="0.25">
      <c r="A77" s="81" t="s">
        <v>236</v>
      </c>
      <c r="B77" s="72"/>
    </row>
    <row r="78" spans="1:3" x14ac:dyDescent="0.25">
      <c r="A78" s="102" t="s">
        <v>111</v>
      </c>
      <c r="B78" s="227"/>
    </row>
    <row r="79" spans="1:3" x14ac:dyDescent="0.25">
      <c r="A79" s="102" t="s">
        <v>116</v>
      </c>
      <c r="B79" s="211"/>
    </row>
    <row r="80" spans="1:3" ht="15.75" thickBot="1" x14ac:dyDescent="0.3">
      <c r="A80" s="144" t="s">
        <v>147</v>
      </c>
      <c r="B80" s="249"/>
      <c r="C80" s="140"/>
    </row>
    <row r="81" spans="1:2" ht="15.75" thickTop="1" x14ac:dyDescent="0.25"/>
    <row r="82" spans="1:2" x14ac:dyDescent="0.25">
      <c r="A82" s="126" t="s">
        <v>109</v>
      </c>
      <c r="B82" s="351"/>
    </row>
  </sheetData>
  <sheetProtection algorithmName="SHA-512" hashValue="SdkEoRUXiNm4sr2slumCNFBkEovgKahUZABoyoMil9dzcg06+Ln01R0Mt9e1alPoi4Ip4RzJlWGIRscYMxwfqA==" saltValue="ekTAIqa37ToMwqOx8KA04Q==" spinCount="100000" sheet="1" objects="1" scenarios="1"/>
  <mergeCells count="6">
    <mergeCell ref="A1:C1"/>
    <mergeCell ref="A3:C3"/>
    <mergeCell ref="A9:C10"/>
    <mergeCell ref="B5:C5"/>
    <mergeCell ref="B7:C7"/>
    <mergeCell ref="B8:C8"/>
  </mergeCells>
  <conditionalFormatting sqref="B13 B20 B27 B34 B41 B48 B55 B62 B69 B76">
    <cfRule type="expression" dxfId="55" priority="1">
      <formula>$E$1=0</formula>
    </cfRule>
    <cfRule type="containsText" dxfId="54" priority="23" operator="containsText" text="Vyberte druh orgánu">
      <formula>NOT(ISERROR(SEARCH("Vyberte druh orgánu",B13)))</formula>
    </cfRule>
  </conditionalFormatting>
  <pageMargins left="0.70866141732283472" right="0.70866141732283472" top="0.59055118110236227" bottom="0.59055118110236227" header="0.31496062992125984" footer="0.31496062992125984"/>
  <pageSetup paperSize="9" orientation="portrait" horizontalDpi="0" verticalDpi="0" r:id="rId1"/>
  <headerFooter differentFirst="1">
    <oddHeader>&amp;L&amp;8strana č. 2&amp;R   &amp;8 List č. 03 - Člen statutárního orgánu, člen řídícího, dozorčího nebo kontrolního orgánu podnikající právnické osoby</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Data!$C$3:$C$8</xm:f>
          </x14:formula1>
          <xm:sqref>B55 B76 B69 B62 B48 B41 B34 B27 B13 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80"/>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2.28515625" customWidth="1"/>
    <col min="2" max="2" width="59.7109375" customWidth="1"/>
    <col min="3" max="3" width="3.7109375" customWidth="1"/>
    <col min="4" max="4" width="1.85546875" customWidth="1"/>
    <col min="5" max="5" width="0" hidden="1" customWidth="1"/>
    <col min="8" max="10" width="9.42578125" customWidth="1"/>
  </cols>
  <sheetData>
    <row r="1" spans="1:9"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I1" s="2"/>
    </row>
    <row r="2" spans="1:9" x14ac:dyDescent="0.25">
      <c r="I2" s="326"/>
    </row>
    <row r="3" spans="1:9" x14ac:dyDescent="0.25">
      <c r="A3" s="215" t="s">
        <v>283</v>
      </c>
      <c r="B3" s="464" t="s">
        <v>128</v>
      </c>
      <c r="C3" s="464"/>
      <c r="I3" s="24"/>
    </row>
    <row r="4" spans="1:9" x14ac:dyDescent="0.25">
      <c r="A4" s="123"/>
      <c r="B4" s="123" t="s">
        <v>80</v>
      </c>
      <c r="C4" s="125"/>
      <c r="I4" s="24"/>
    </row>
    <row r="5" spans="1:9" x14ac:dyDescent="0.25">
      <c r="A5" s="4" t="s">
        <v>130</v>
      </c>
      <c r="B5" s="461" t="str">
        <f>IF(Oznámení!B7="","",CONCATENATE(Oznámení!B7,", nar. ",TEXT(Oznámení!B8,"dd.mm.rrrr")))</f>
        <v/>
      </c>
      <c r="C5" s="462"/>
      <c r="I5" s="28"/>
    </row>
    <row r="6" spans="1:9" x14ac:dyDescent="0.25">
      <c r="A6" s="4" t="s">
        <v>131</v>
      </c>
      <c r="B6" s="461" t="str">
        <f>IF(Oznámení!B21="","",Oznámení!B21)</f>
        <v/>
      </c>
      <c r="C6" s="462"/>
      <c r="I6" s="78"/>
    </row>
    <row r="7" spans="1:9" x14ac:dyDescent="0.25">
      <c r="A7" s="4" t="s">
        <v>102</v>
      </c>
      <c r="B7" s="461" t="str">
        <f>IF(E1=1,"Vstupní oznámení; řádné",IF(E1=2,"Vstupní oznámení; doplnění",IF(E1=0,"Vstupní oznámení;       ⃝   řádné              ⃝   doplnění")))</f>
        <v>Vstupní oznámení; řádné</v>
      </c>
      <c r="C7" s="462"/>
      <c r="I7" s="30"/>
    </row>
    <row r="8" spans="1:9" x14ac:dyDescent="0.25">
      <c r="A8" s="4" t="s">
        <v>227</v>
      </c>
      <c r="B8" s="470" t="str">
        <f>IF(Oznámení!B30="","",Oznámení!B30)</f>
        <v/>
      </c>
      <c r="C8" s="471"/>
      <c r="I8" s="3"/>
    </row>
    <row r="9" spans="1:9" x14ac:dyDescent="0.25">
      <c r="A9" s="379" t="s">
        <v>237</v>
      </c>
      <c r="B9" s="380"/>
      <c r="C9" s="381"/>
      <c r="I9" s="110"/>
    </row>
    <row r="10" spans="1:9" x14ac:dyDescent="0.25">
      <c r="A10" s="382"/>
      <c r="B10" s="383"/>
      <c r="C10" s="384"/>
      <c r="I10" s="24"/>
    </row>
    <row r="11" spans="1:9" x14ac:dyDescent="0.25">
      <c r="A11" s="208" t="str">
        <f>IF(E1=0,"Předmět 22)* �","Předmět 22)*")</f>
        <v>Předmět 22)*</v>
      </c>
      <c r="B11" s="343" t="s">
        <v>59</v>
      </c>
      <c r="I11" s="37"/>
    </row>
    <row r="12" spans="1:9" x14ac:dyDescent="0.25">
      <c r="A12" s="208" t="str">
        <f>IF(E1=0,"Způsob 23)*   �","Způsob 23)*")</f>
        <v>Způsob 23)*</v>
      </c>
      <c r="B12" s="344" t="s">
        <v>41</v>
      </c>
      <c r="I12" s="30"/>
    </row>
    <row r="13" spans="1:9" x14ac:dyDescent="0.25">
      <c r="A13" s="77" t="s">
        <v>149</v>
      </c>
      <c r="B13" s="211"/>
      <c r="I13" s="30"/>
    </row>
    <row r="14" spans="1:9" x14ac:dyDescent="0.25">
      <c r="A14" s="397" t="s">
        <v>60</v>
      </c>
      <c r="B14" s="397"/>
    </row>
    <row r="15" spans="1:9" x14ac:dyDescent="0.25">
      <c r="A15" s="397"/>
      <c r="B15" s="397"/>
    </row>
    <row r="16" spans="1:9" ht="22.5" x14ac:dyDescent="0.25">
      <c r="A16" s="210" t="str">
        <f>IF(OR(B12="samostatně",B12="Vyberte způsob"),"Obchodní firma/název (provozovatele/vydavatele) 25)","Obchodní firma/název (provozovatele/vydavatele) 25)*")</f>
        <v>Obchodní firma/název (provozovatele/vydavatele) 25)</v>
      </c>
      <c r="B16" s="227"/>
    </row>
    <row r="17" spans="1:3" x14ac:dyDescent="0.25">
      <c r="A17" s="162" t="str">
        <f>IF(OR(B12="samostatně",B12="Vyberte způsob"),"IČO 26)","IČO 26)*")</f>
        <v>IČO 26)</v>
      </c>
      <c r="B17" s="227"/>
    </row>
    <row r="18" spans="1:3" x14ac:dyDescent="0.25">
      <c r="A18" s="111" t="str">
        <f>IF(OR(B12="samostatně",B12="Vyberte způsob"),"Sídlo právnické osoby 27)","Sídlo právnické osoby 27)*")</f>
        <v>Sídlo právnické osoby 27)</v>
      </c>
      <c r="B18" s="75"/>
    </row>
    <row r="19" spans="1:3" x14ac:dyDescent="0.25">
      <c r="A19" s="162" t="str">
        <f>IF(OR(B12="samostatně",B12="Vyberte způsob"),"Obec, PSČ, stát","Obec*, PSČ*, stát*")</f>
        <v>Obec, PSČ, stát</v>
      </c>
      <c r="B19" s="228"/>
    </row>
    <row r="20" spans="1:3" x14ac:dyDescent="0.25">
      <c r="A20" s="162" t="str">
        <f>IF(OR(B12="samostatně",B12="Vyberte způsob"),"Ulice, č.p./č.o.","Ulice*, č.p./č.o.*")</f>
        <v>Ulice, č.p./č.o.</v>
      </c>
      <c r="B20" s="227"/>
    </row>
    <row r="21" spans="1:3" ht="15.75" thickBot="1" x14ac:dyDescent="0.3">
      <c r="A21" s="167" t="s">
        <v>150</v>
      </c>
      <c r="B21" s="249"/>
      <c r="C21" s="140"/>
    </row>
    <row r="22" spans="1:3" ht="15.75" thickTop="1" x14ac:dyDescent="0.25">
      <c r="A22" s="208" t="str">
        <f>IF(E1=0,"Předmět 22)* �","Předmět 22)*")</f>
        <v>Předmět 22)*</v>
      </c>
      <c r="B22" s="229" t="s">
        <v>59</v>
      </c>
    </row>
    <row r="23" spans="1:3" x14ac:dyDescent="0.25">
      <c r="A23" s="208" t="str">
        <f>IF(E1=0,"Způsob 23)*   �","Způsob 23)*")</f>
        <v>Způsob 23)*</v>
      </c>
      <c r="B23" s="344" t="s">
        <v>41</v>
      </c>
    </row>
    <row r="24" spans="1:3" x14ac:dyDescent="0.25">
      <c r="A24" s="77" t="s">
        <v>149</v>
      </c>
      <c r="B24" s="211"/>
    </row>
    <row r="25" spans="1:3" x14ac:dyDescent="0.25">
      <c r="A25" s="397" t="s">
        <v>60</v>
      </c>
      <c r="B25" s="397"/>
    </row>
    <row r="26" spans="1:3" x14ac:dyDescent="0.25">
      <c r="A26" s="397"/>
      <c r="B26" s="397"/>
    </row>
    <row r="27" spans="1:3" ht="22.5" x14ac:dyDescent="0.25">
      <c r="A27" s="210" t="str">
        <f>IF(OR(B23="samostatně",B23="Vyberte způsob"),"Obchodní firma/název (provozovatele/vydavatele) 25)","Obchodní firma/název (provozovatele/vydavatele) 25)*")</f>
        <v>Obchodní firma/název (provozovatele/vydavatele) 25)</v>
      </c>
      <c r="B27" s="227"/>
    </row>
    <row r="28" spans="1:3" x14ac:dyDescent="0.25">
      <c r="A28" s="162" t="str">
        <f>IF(OR(B23="samostatně",B23="Vyberte způsob"),"IČO 26)","IČO 26)*")</f>
        <v>IČO 26)</v>
      </c>
      <c r="B28" s="227"/>
    </row>
    <row r="29" spans="1:3" x14ac:dyDescent="0.25">
      <c r="A29" s="111" t="str">
        <f>IF(OR(B23="samostatně",B23="Vyberte způsob"),"Sídlo právnické osoby 27)","Sídlo právnické osoby 27)*")</f>
        <v>Sídlo právnické osoby 27)</v>
      </c>
      <c r="B29" s="75"/>
    </row>
    <row r="30" spans="1:3" x14ac:dyDescent="0.25">
      <c r="A30" s="162" t="str">
        <f>IF(OR(B23="samostatně",B23="Vyberte způsob"),"Obec, PSČ, stát","Obec*, PSČ*, stát*")</f>
        <v>Obec, PSČ, stát</v>
      </c>
      <c r="B30" s="228"/>
    </row>
    <row r="31" spans="1:3" x14ac:dyDescent="0.25">
      <c r="A31" s="162" t="str">
        <f>IF(OR(B23="samostatně",B23="Vyberte způsob"),"Ulice, č.p./č.o.","Ulice*, č.p./č.o.*")</f>
        <v>Ulice, č.p./č.o.</v>
      </c>
      <c r="B31" s="227"/>
    </row>
    <row r="32" spans="1:3" ht="15.75" thickBot="1" x14ac:dyDescent="0.3">
      <c r="A32" s="167" t="s">
        <v>150</v>
      </c>
      <c r="B32" s="249"/>
      <c r="C32" s="140"/>
    </row>
    <row r="33" spans="1:3" ht="15.75" thickTop="1" x14ac:dyDescent="0.25">
      <c r="A33" s="208" t="str">
        <f>IF(E1=0,"Předmět 22)* �","Předmět 22)*")</f>
        <v>Předmět 22)*</v>
      </c>
      <c r="B33" s="229" t="s">
        <v>59</v>
      </c>
    </row>
    <row r="34" spans="1:3" x14ac:dyDescent="0.25">
      <c r="A34" s="208" t="str">
        <f>IF(E1=0,"Způsob 23)*   �","Způsob 23)*")</f>
        <v>Způsob 23)*</v>
      </c>
      <c r="B34" s="344" t="s">
        <v>41</v>
      </c>
    </row>
    <row r="35" spans="1:3" x14ac:dyDescent="0.25">
      <c r="A35" s="77" t="s">
        <v>149</v>
      </c>
      <c r="B35" s="211"/>
    </row>
    <row r="36" spans="1:3" x14ac:dyDescent="0.25">
      <c r="A36" s="397" t="s">
        <v>60</v>
      </c>
      <c r="B36" s="397"/>
    </row>
    <row r="37" spans="1:3" x14ac:dyDescent="0.25">
      <c r="A37" s="397"/>
      <c r="B37" s="397"/>
    </row>
    <row r="38" spans="1:3" ht="22.5" x14ac:dyDescent="0.25">
      <c r="A38" s="210" t="str">
        <f>IF(OR(B34="samostatně",B34="Vyberte způsob"),"Obchodní firma/název (provozovatele/vydavatele) 25)","Obchodní firma/název (provozovatele/vydavatele) 25)*")</f>
        <v>Obchodní firma/název (provozovatele/vydavatele) 25)</v>
      </c>
      <c r="B38" s="227"/>
    </row>
    <row r="39" spans="1:3" x14ac:dyDescent="0.25">
      <c r="A39" s="80" t="str">
        <f>IF(C31="NE","IČO 26)",IF(OR(B34="samostatně",B34="Vyberte způsob"),"IČO 26)","IČO 26)*"))</f>
        <v>IČO 26)</v>
      </c>
      <c r="B39" s="227"/>
    </row>
    <row r="40" spans="1:3" x14ac:dyDescent="0.25">
      <c r="A40" s="41" t="str">
        <f>IF(OR(B34="samostatně",B34="Vyberte způsob"),"Sídlo právnické osoby 27)","Sídlo právnické osoby 27)*")</f>
        <v>Sídlo právnické osoby 27)</v>
      </c>
      <c r="B40" s="75"/>
    </row>
    <row r="41" spans="1:3" x14ac:dyDescent="0.25">
      <c r="A41" s="162" t="str">
        <f>IF(OR(B34="samostatně",B34="Vyberte způsob"),"Obec, PSČ, stát","Obec*, PSČ*, stát*")</f>
        <v>Obec, PSČ, stát</v>
      </c>
      <c r="B41" s="228"/>
    </row>
    <row r="42" spans="1:3" x14ac:dyDescent="0.25">
      <c r="A42" s="162" t="str">
        <f>IF(OR(B34="samostatně",B34="Vyberte způsob"),"Ulice, č.p./č.o.","Ulice*, č.p./č.o.*")</f>
        <v>Ulice, č.p./č.o.</v>
      </c>
      <c r="B42" s="227"/>
    </row>
    <row r="43" spans="1:3" ht="15.75" thickBot="1" x14ac:dyDescent="0.3">
      <c r="A43" s="167" t="s">
        <v>150</v>
      </c>
      <c r="B43" s="249"/>
      <c r="C43" s="140"/>
    </row>
    <row r="44" spans="1:3" ht="15.75" thickTop="1" x14ac:dyDescent="0.25">
      <c r="A44" s="201" t="str">
        <f>IF(E1=0,"Předmět 22)* �","Předmět 22)*")</f>
        <v>Předmět 22)*</v>
      </c>
      <c r="B44" s="211" t="s">
        <v>59</v>
      </c>
    </row>
    <row r="45" spans="1:3" x14ac:dyDescent="0.25">
      <c r="A45" s="204" t="str">
        <f>IF(E1=0,"Způsob 23)*   �","Způsob 23)*")</f>
        <v>Způsob 23)*</v>
      </c>
      <c r="B45" s="344" t="s">
        <v>41</v>
      </c>
    </row>
    <row r="46" spans="1:3" x14ac:dyDescent="0.25">
      <c r="A46" s="77" t="s">
        <v>149</v>
      </c>
      <c r="B46" s="211"/>
    </row>
    <row r="47" spans="1:3" x14ac:dyDescent="0.25">
      <c r="A47" s="397" t="s">
        <v>60</v>
      </c>
      <c r="B47" s="397"/>
    </row>
    <row r="48" spans="1:3" x14ac:dyDescent="0.25">
      <c r="A48" s="397"/>
      <c r="B48" s="397"/>
    </row>
    <row r="49" spans="1:3" ht="23.25" x14ac:dyDescent="0.25">
      <c r="A49" s="203" t="str">
        <f>IF(OR(B45="samostatně",B45="Vyberte způsob"),"Obchodní firma/název (provozovatele/vydavatele) 25)","Obchodní firma/název (provozovatele/vydavatele) 25)*")</f>
        <v>Obchodní firma/název (provozovatele/vydavatele) 25)</v>
      </c>
      <c r="B49" s="227"/>
    </row>
    <row r="50" spans="1:3" x14ac:dyDescent="0.25">
      <c r="A50" s="162" t="str">
        <f>IF(OR(B45="samostatně",B45="Vyberte způsob"),"IČO 26)","IČO 26)*")</f>
        <v>IČO 26)</v>
      </c>
      <c r="B50" s="227"/>
    </row>
    <row r="51" spans="1:3" x14ac:dyDescent="0.25">
      <c r="A51" s="111" t="str">
        <f>IF(OR(B45="samostatně",B45="Vyberte způsob"),"Sídlo právnické osoby 27)","Sídlo právnické osoby 27)*")</f>
        <v>Sídlo právnické osoby 27)</v>
      </c>
      <c r="B51" s="75"/>
    </row>
    <row r="52" spans="1:3" x14ac:dyDescent="0.25">
      <c r="A52" s="162" t="str">
        <f>IF(OR(B45="samostatně",B45="Vyberte způsob"),"Obec, PSČ, stát","Obec*, PSČ*, stát*")</f>
        <v>Obec, PSČ, stát</v>
      </c>
      <c r="B52" s="228"/>
    </row>
    <row r="53" spans="1:3" x14ac:dyDescent="0.25">
      <c r="A53" s="162" t="str">
        <f>IF(OR(B45="samostatně",B45="Vyberte způsob"),"Ulice, č.p./č.o.","Ulice*, č.p./č.o.*")</f>
        <v>Ulice, č.p./č.o.</v>
      </c>
      <c r="B53" s="227"/>
    </row>
    <row r="54" spans="1:3" ht="15.75" thickBot="1" x14ac:dyDescent="0.3">
      <c r="A54" s="167" t="s">
        <v>150</v>
      </c>
      <c r="B54" s="249"/>
      <c r="C54" s="140"/>
    </row>
    <row r="55" spans="1:3" ht="15.75" thickTop="1" x14ac:dyDescent="0.25">
      <c r="A55" s="201" t="str">
        <f>IF(E1=0,"Předmět 22)* �","Předmět 22)*")</f>
        <v>Předmět 22)*</v>
      </c>
      <c r="B55" s="229" t="s">
        <v>59</v>
      </c>
    </row>
    <row r="56" spans="1:3" x14ac:dyDescent="0.25">
      <c r="A56" s="204" t="str">
        <f>IF(E1=0,"Způsob 23)*   �","Způsob 23)*")</f>
        <v>Způsob 23)*</v>
      </c>
      <c r="B56" s="344" t="s">
        <v>41</v>
      </c>
    </row>
    <row r="57" spans="1:3" x14ac:dyDescent="0.25">
      <c r="A57" s="77" t="s">
        <v>149</v>
      </c>
      <c r="B57" s="211"/>
    </row>
    <row r="58" spans="1:3" x14ac:dyDescent="0.25">
      <c r="A58" s="397" t="s">
        <v>60</v>
      </c>
      <c r="B58" s="397"/>
    </row>
    <row r="59" spans="1:3" x14ac:dyDescent="0.25">
      <c r="A59" s="397"/>
      <c r="B59" s="397"/>
    </row>
    <row r="60" spans="1:3" ht="23.25" x14ac:dyDescent="0.25">
      <c r="A60" s="203" t="str">
        <f>IF(OR(B56="samostatně",B56="Vyberte způsob"),"Obchodní firma/název (provozovatele/vydavatele) 25)","Obchodní firma/název (provozovatele/vydavatele) 25)*")</f>
        <v>Obchodní firma/název (provozovatele/vydavatele) 25)</v>
      </c>
      <c r="B60" s="227"/>
    </row>
    <row r="61" spans="1:3" x14ac:dyDescent="0.25">
      <c r="A61" s="162" t="str">
        <f>IF(OR(B56="samostatně",B56="Vyberte způsob"),"IČO 26)","IČO 26)*")</f>
        <v>IČO 26)</v>
      </c>
      <c r="B61" s="227"/>
    </row>
    <row r="62" spans="1:3" x14ac:dyDescent="0.25">
      <c r="A62" s="111" t="str">
        <f>IF(OR(B56="samostatně",B56="Vyberte způsob"),"Sídlo právnické osoby 27)","Sídlo právnické osoby 27)*")</f>
        <v>Sídlo právnické osoby 27)</v>
      </c>
      <c r="B62" s="75"/>
    </row>
    <row r="63" spans="1:3" x14ac:dyDescent="0.25">
      <c r="A63" s="162" t="str">
        <f>IF(OR(B56="samostatně",B56="Vyberte způsob"),"Obec, PSČ, stát","Obec*, PSČ*, stát*")</f>
        <v>Obec, PSČ, stát</v>
      </c>
      <c r="B63" s="228"/>
    </row>
    <row r="64" spans="1:3" x14ac:dyDescent="0.25">
      <c r="A64" s="162" t="str">
        <f>IF(OR(B56="samostatně",B56="Vyberte způsob"),"Ulice, č.p./č.o.","Ulice*, č.p./č.o.*")</f>
        <v>Ulice, č.p./č.o.</v>
      </c>
      <c r="B64" s="227"/>
    </row>
    <row r="65" spans="1:3" ht="15.75" thickBot="1" x14ac:dyDescent="0.3">
      <c r="A65" s="167" t="s">
        <v>150</v>
      </c>
      <c r="B65" s="249"/>
      <c r="C65" s="140"/>
    </row>
    <row r="66" spans="1:3" ht="15.75" thickTop="1" x14ac:dyDescent="0.25">
      <c r="A66" s="201" t="str">
        <f>IF(E1=0,"Předmět 22)* �","Předmět 22)*")</f>
        <v>Předmět 22)*</v>
      </c>
      <c r="B66" s="229" t="s">
        <v>59</v>
      </c>
    </row>
    <row r="67" spans="1:3" x14ac:dyDescent="0.25">
      <c r="A67" s="204" t="str">
        <f>IF(E1=0,"Způsob 23)*   �","Způsob 23)*")</f>
        <v>Způsob 23)*</v>
      </c>
      <c r="B67" s="344" t="s">
        <v>41</v>
      </c>
    </row>
    <row r="68" spans="1:3" x14ac:dyDescent="0.25">
      <c r="A68" s="77" t="s">
        <v>149</v>
      </c>
      <c r="B68" s="211"/>
    </row>
    <row r="69" spans="1:3" x14ac:dyDescent="0.25">
      <c r="A69" s="397" t="s">
        <v>60</v>
      </c>
      <c r="B69" s="397"/>
    </row>
    <row r="70" spans="1:3" x14ac:dyDescent="0.25">
      <c r="A70" s="397"/>
      <c r="B70" s="397"/>
    </row>
    <row r="71" spans="1:3" ht="23.25" x14ac:dyDescent="0.25">
      <c r="A71" s="203" t="str">
        <f>IF(OR(B67="samostatně",B67="Vyberte způsob"),"Obchodní firma/název (provozovatele/vydavatele) 25)","Obchodní firma/název (provozovatele/vydavatele) 25)*")</f>
        <v>Obchodní firma/název (provozovatele/vydavatele) 25)</v>
      </c>
      <c r="B71" s="227"/>
    </row>
    <row r="72" spans="1:3" x14ac:dyDescent="0.25">
      <c r="A72" s="162" t="str">
        <f>IF(C64="NE","IČO 26)",IF(OR(B67="samostatně",B67="Vyberte způsob"),"IČO 26)","IČO 26)*"))</f>
        <v>IČO 26)</v>
      </c>
      <c r="B72" s="227"/>
    </row>
    <row r="73" spans="1:3" x14ac:dyDescent="0.25">
      <c r="A73" s="111" t="str">
        <f>IF(OR(B67="samostatně",B67="Vyberte způsob"),"Sídlo právnické osoby 27)","Sídlo právnické osoby 27)*")</f>
        <v>Sídlo právnické osoby 27)</v>
      </c>
      <c r="B73" s="100"/>
    </row>
    <row r="74" spans="1:3" x14ac:dyDescent="0.25">
      <c r="A74" s="162" t="str">
        <f>IF(OR(B67="samostatně",B67="Vyberte způsob"),"Obec, PSČ, stát","Obec*, PSČ*, stát*")</f>
        <v>Obec, PSČ, stát</v>
      </c>
      <c r="B74" s="227"/>
    </row>
    <row r="75" spans="1:3" x14ac:dyDescent="0.25">
      <c r="A75" s="162" t="str">
        <f>IF(OR(B67="samostatně",B67="Vyberte způsob"),"Ulice, č.p./č.o.","Ulice*, č.p./č.o.*")</f>
        <v>Ulice, č.p./č.o.</v>
      </c>
      <c r="B75" s="227"/>
    </row>
    <row r="76" spans="1:3" ht="15.75" thickBot="1" x14ac:dyDescent="0.3">
      <c r="A76" s="167" t="s">
        <v>150</v>
      </c>
      <c r="B76" s="249"/>
      <c r="C76" s="140"/>
    </row>
    <row r="77" spans="1:3" ht="15.75" thickTop="1" x14ac:dyDescent="0.25"/>
    <row r="78" spans="1:3" x14ac:dyDescent="0.25">
      <c r="A78" s="77" t="s">
        <v>109</v>
      </c>
      <c r="B78" s="351"/>
    </row>
    <row r="80" spans="1:3" ht="15" customHeight="1" x14ac:dyDescent="0.25"/>
  </sheetData>
  <sheetProtection algorithmName="SHA-512" hashValue="82umUTZLYYYzi+LgWX6p+bnug1Gb9JtQz8SJmSmlocCRQoKH8X+xxl8dKc0sttCQsYXUnnE7dyErjDeq58yHDQ==" saltValue="AA3cB/wkpoJ1ndc7S052xg==" spinCount="100000" sheet="1" objects="1" scenarios="1"/>
  <mergeCells count="13">
    <mergeCell ref="A1:C1"/>
    <mergeCell ref="A14:B15"/>
    <mergeCell ref="A25:B26"/>
    <mergeCell ref="A36:B37"/>
    <mergeCell ref="A69:B70"/>
    <mergeCell ref="A58:B59"/>
    <mergeCell ref="A47:B48"/>
    <mergeCell ref="B3:C3"/>
    <mergeCell ref="B5:C5"/>
    <mergeCell ref="A9:C10"/>
    <mergeCell ref="B7:C7"/>
    <mergeCell ref="B8:C8"/>
    <mergeCell ref="B6:C6"/>
  </mergeCells>
  <conditionalFormatting sqref="A78">
    <cfRule type="cellIs" dxfId="53" priority="2" operator="equal">
      <formula>$J$15</formula>
    </cfRule>
  </conditionalFormatting>
  <conditionalFormatting sqref="A11:B12 A22:B23 A33:B34 A44:B45 A55:B56 A66:B67 I1 A13 B16:B20 A16:A24 B27:B31 A27:A43 B38:B42 A46 B49:B53 A49:A76 B60:B64 B71:B75">
    <cfRule type="cellIs" dxfId="52" priority="44" operator="equal">
      <formula>$J$15</formula>
    </cfRule>
  </conditionalFormatting>
  <conditionalFormatting sqref="B11 B22 B33 B44 B55 B66">
    <cfRule type="containsText" dxfId="51" priority="46" operator="containsText" text="Vyberte předmět">
      <formula>NOT(ISERROR(SEARCH("Vyberte předmět",B11)))</formula>
    </cfRule>
  </conditionalFormatting>
  <conditionalFormatting sqref="B11:B12 B22:B23 B33:B34 B44:B45 B55:B56 B66:B67">
    <cfRule type="expression" dxfId="50" priority="1">
      <formula>$E$1=0</formula>
    </cfRule>
  </conditionalFormatting>
  <conditionalFormatting sqref="B12 B23 B34 B45 B56 B67">
    <cfRule type="containsText" dxfId="49" priority="43" operator="containsText" text="Vyberte způsob">
      <formula>NOT(ISERROR(SEARCH("Vyberte způsob",B12)))</formula>
    </cfRule>
    <cfRule type="containsText" dxfId="48" priority="45" stopIfTrue="1" operator="containsText" text="Vyberte způsob">
      <formula>NOT(ISERROR(SEARCH("Vyberte způsob",B12)))</formula>
    </cfRule>
  </conditionalFormatting>
  <conditionalFormatting sqref="I1:I13">
    <cfRule type="cellIs" dxfId="47" priority="32" operator="equal">
      <formula>$R$15</formula>
    </cfRule>
    <cfRule type="cellIs" dxfId="46" priority="33" operator="equal">
      <formula>#REF!</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2&amp;R&amp;8List  č. 04 - Provozování rozhlasového nebo televizního vysílání nebo vydávání periodického tisku</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Data!$F$3:$F$5</xm:f>
          </x14:formula1>
          <xm:sqref>B67 B56 B45 B34 B12 B23</xm:sqref>
        </x14:dataValidation>
        <x14:dataValidation type="list" allowBlank="1" showInputMessage="1" showErrorMessage="1" xr:uid="{00000000-0002-0000-0400-000001000000}">
          <x14:formula1>
            <xm:f>Data!$E$3:$E$6</xm:f>
          </x14:formula1>
          <xm:sqref>B66 B55 B44 B33 B11 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J84"/>
  <sheetViews>
    <sheetView showGridLines="0" showRowColHeaders="0" showRuler="0" zoomScale="125" zoomScaleNormal="125" zoomScalePageLayoutView="125" workbookViewId="0">
      <selection activeCell="B12" sqref="B12"/>
    </sheetView>
  </sheetViews>
  <sheetFormatPr defaultColWidth="9.140625" defaultRowHeight="15" x14ac:dyDescent="0.25"/>
  <cols>
    <col min="1" max="1" width="21.5703125" customWidth="1"/>
    <col min="2" max="2" width="59.7109375" customWidth="1"/>
    <col min="3" max="3" width="4.5703125" customWidth="1"/>
    <col min="4" max="4" width="1.85546875" customWidth="1"/>
    <col min="5" max="5" width="9.140625" hidden="1" customWidth="1"/>
    <col min="10" max="10" width="38.85546875" customWidth="1"/>
  </cols>
  <sheetData>
    <row r="1" spans="1:10" ht="14.45"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J1" s="2"/>
    </row>
    <row r="2" spans="1:10" ht="14.1" customHeight="1" x14ac:dyDescent="0.25">
      <c r="J2" s="323"/>
    </row>
    <row r="3" spans="1:10" ht="14.45" customHeight="1" x14ac:dyDescent="0.25">
      <c r="A3" s="215" t="s">
        <v>283</v>
      </c>
      <c r="B3" s="464" t="s">
        <v>129</v>
      </c>
      <c r="C3" s="464"/>
      <c r="J3" s="1"/>
    </row>
    <row r="4" spans="1:10" ht="14.45" customHeight="1" x14ac:dyDescent="0.25">
      <c r="A4" s="123"/>
      <c r="B4" s="123" t="s">
        <v>80</v>
      </c>
      <c r="C4" s="125"/>
      <c r="J4" s="1"/>
    </row>
    <row r="5" spans="1:10" ht="14.85" customHeight="1" x14ac:dyDescent="0.25">
      <c r="A5" s="4" t="s">
        <v>130</v>
      </c>
      <c r="B5" s="461" t="str">
        <f>IF(Oznámení!B7="","",CONCATENATE(Oznámení!B7,", nar. ",TEXT(Oznámení!B8,"dd.mm.rrrr")))</f>
        <v/>
      </c>
      <c r="C5" s="462"/>
      <c r="J5" s="27"/>
    </row>
    <row r="6" spans="1:10" ht="14.85" customHeight="1" x14ac:dyDescent="0.25">
      <c r="A6" s="4" t="s">
        <v>131</v>
      </c>
      <c r="B6" s="461" t="str">
        <f>IF(Oznámení!B21="","",Oznámení!B21)</f>
        <v/>
      </c>
      <c r="C6" s="462"/>
      <c r="J6" s="9"/>
    </row>
    <row r="7" spans="1:10" ht="14.85" customHeight="1" x14ac:dyDescent="0.25">
      <c r="A7" s="4" t="s">
        <v>102</v>
      </c>
      <c r="B7" s="461" t="str">
        <f>IF(E1=1,"Vstupní oznámení; řádné",IF(E1=2,"Vstupní oznámení; doplnění",IF(E1=0,"Vstupní oznámení;       ⃝   řádné              ⃝   doplnění")))</f>
        <v>Vstupní oznámení; řádné</v>
      </c>
      <c r="C7" s="462"/>
      <c r="J7" s="1"/>
    </row>
    <row r="8" spans="1:10" ht="14.85" customHeight="1" x14ac:dyDescent="0.25">
      <c r="A8" s="4" t="s">
        <v>227</v>
      </c>
      <c r="B8" s="470" t="str">
        <f>IF(Oznámení!B30="","",Oznámení!B30)</f>
        <v/>
      </c>
      <c r="C8" s="471"/>
      <c r="J8" s="1"/>
    </row>
    <row r="9" spans="1:10" ht="14.1" customHeight="1" x14ac:dyDescent="0.25">
      <c r="A9" s="455" t="s">
        <v>238</v>
      </c>
      <c r="B9" s="456"/>
      <c r="C9" s="457"/>
      <c r="J9" s="110"/>
    </row>
    <row r="10" spans="1:10" ht="14.1" customHeight="1" x14ac:dyDescent="0.25">
      <c r="A10" s="458"/>
      <c r="B10" s="459"/>
      <c r="C10" s="460"/>
      <c r="J10" s="35"/>
    </row>
    <row r="11" spans="1:10" ht="14.1" customHeight="1" x14ac:dyDescent="0.25">
      <c r="A11" s="129"/>
      <c r="B11" s="147" t="str">
        <f>IF(C9="Ne","Zaměstnavatel - podnikající fyzická osoba nebo právnická osoba","Zaměstnavatel - podnikající fyzická osoba nebo právnická osoba*")</f>
        <v>Zaměstnavatel - podnikající fyzická osoba nebo právnická osoba*</v>
      </c>
      <c r="C11" s="130"/>
      <c r="J11" s="35"/>
    </row>
    <row r="12" spans="1:10" x14ac:dyDescent="0.25">
      <c r="A12" s="126" t="str">
        <f>IF($E$1=0,"Druh činnosti 30)*  �","Druh činnosti 30)*")</f>
        <v>Druh činnosti 30)*</v>
      </c>
      <c r="B12" s="345" t="s">
        <v>27</v>
      </c>
      <c r="C12" s="24"/>
      <c r="J12" s="35"/>
    </row>
    <row r="13" spans="1:10" x14ac:dyDescent="0.25">
      <c r="A13" s="77" t="s">
        <v>4</v>
      </c>
      <c r="B13" s="227"/>
      <c r="C13" s="24"/>
      <c r="J13" s="35"/>
    </row>
    <row r="14" spans="1:10" x14ac:dyDescent="0.25">
      <c r="A14" s="78" t="s">
        <v>239</v>
      </c>
      <c r="B14" s="229"/>
      <c r="C14" s="63"/>
      <c r="J14" s="118"/>
    </row>
    <row r="15" spans="1:10" x14ac:dyDescent="0.25">
      <c r="A15" s="108" t="s">
        <v>240</v>
      </c>
      <c r="B15" s="211"/>
      <c r="C15" s="65"/>
      <c r="J15" s="28"/>
    </row>
    <row r="16" spans="1:10" ht="14.1" customHeight="1" x14ac:dyDescent="0.25">
      <c r="A16" s="371" t="s">
        <v>241</v>
      </c>
      <c r="B16" s="371"/>
      <c r="C16" s="371"/>
      <c r="J16" s="118"/>
    </row>
    <row r="17" spans="1:10" x14ac:dyDescent="0.25">
      <c r="A17" s="108" t="s">
        <v>111</v>
      </c>
      <c r="B17" s="227"/>
      <c r="C17" s="63"/>
      <c r="J17" s="42"/>
    </row>
    <row r="18" spans="1:10" x14ac:dyDescent="0.25">
      <c r="A18" s="78" t="s">
        <v>116</v>
      </c>
      <c r="B18" s="230"/>
      <c r="C18" s="63"/>
    </row>
    <row r="19" spans="1:10" x14ac:dyDescent="0.25">
      <c r="A19" s="77" t="s">
        <v>152</v>
      </c>
      <c r="B19" s="211"/>
      <c r="C19" s="16"/>
    </row>
    <row r="20" spans="1:10" ht="14.1" customHeight="1" x14ac:dyDescent="0.25">
      <c r="A20" s="129"/>
      <c r="B20" s="147" t="str">
        <f>IF(C9="Ne","Zaměstnavatel - podnikající fyzická osoba nebo právnická osoba","Zaměstnavatel - podnikající fyzická osoba nebo právnická osoba*")</f>
        <v>Zaměstnavatel - podnikající fyzická osoba nebo právnická osoba*</v>
      </c>
      <c r="C20" s="130"/>
    </row>
    <row r="21" spans="1:10" x14ac:dyDescent="0.25">
      <c r="A21" s="126" t="str">
        <f>IF($E$1=0,"Druh činnosti 30)*  �","Druh činnosti 30)*")</f>
        <v>Druh činnosti 30)*</v>
      </c>
      <c r="B21" s="228" t="s">
        <v>27</v>
      </c>
      <c r="C21" s="24"/>
    </row>
    <row r="22" spans="1:10" x14ac:dyDescent="0.25">
      <c r="A22" s="77" t="s">
        <v>4</v>
      </c>
      <c r="B22" s="227"/>
      <c r="C22" s="24"/>
    </row>
    <row r="23" spans="1:10" x14ac:dyDescent="0.25">
      <c r="A23" s="78" t="s">
        <v>239</v>
      </c>
      <c r="B23" s="229"/>
      <c r="C23" s="63"/>
    </row>
    <row r="24" spans="1:10" x14ac:dyDescent="0.25">
      <c r="A24" s="108" t="s">
        <v>240</v>
      </c>
      <c r="B24" s="211"/>
      <c r="C24" s="65"/>
    </row>
    <row r="25" spans="1:10" ht="14.1" customHeight="1" x14ac:dyDescent="0.25">
      <c r="A25" s="371" t="s">
        <v>241</v>
      </c>
      <c r="B25" s="371"/>
      <c r="C25" s="371"/>
    </row>
    <row r="26" spans="1:10" x14ac:dyDescent="0.25">
      <c r="A26" s="108" t="s">
        <v>111</v>
      </c>
      <c r="B26" s="227"/>
      <c r="C26" s="63"/>
    </row>
    <row r="27" spans="1:10" x14ac:dyDescent="0.25">
      <c r="A27" s="78" t="s">
        <v>116</v>
      </c>
      <c r="B27" s="230"/>
      <c r="C27" s="63"/>
    </row>
    <row r="28" spans="1:10" x14ac:dyDescent="0.25">
      <c r="A28" s="77" t="s">
        <v>152</v>
      </c>
      <c r="B28" s="211"/>
      <c r="C28" s="16"/>
    </row>
    <row r="29" spans="1:10" ht="14.1" customHeight="1" x14ac:dyDescent="0.25">
      <c r="A29" s="129"/>
      <c r="B29" s="147" t="str">
        <f>IF(C9="Ne","Zaměstnavatel - podnikající fyzická osoba nebo právnická osoba","Zaměstnavatel - podnikající fyzická osoba nebo právnická osoba*")</f>
        <v>Zaměstnavatel - podnikající fyzická osoba nebo právnická osoba*</v>
      </c>
      <c r="C29" s="130"/>
    </row>
    <row r="30" spans="1:10" x14ac:dyDescent="0.25">
      <c r="A30" s="126" t="str">
        <f>IF($E$1=0,"Druh činnosti 30)*  �","Druh činnosti 30)*")</f>
        <v>Druh činnosti 30)*</v>
      </c>
      <c r="B30" s="228" t="s">
        <v>27</v>
      </c>
      <c r="C30" s="24"/>
    </row>
    <row r="31" spans="1:10" x14ac:dyDescent="0.25">
      <c r="A31" s="77" t="s">
        <v>4</v>
      </c>
      <c r="B31" s="227"/>
      <c r="C31" s="24"/>
    </row>
    <row r="32" spans="1:10" x14ac:dyDescent="0.25">
      <c r="A32" s="78" t="s">
        <v>239</v>
      </c>
      <c r="B32" s="229"/>
      <c r="C32" s="63"/>
    </row>
    <row r="33" spans="1:3" x14ac:dyDescent="0.25">
      <c r="A33" s="108" t="s">
        <v>240</v>
      </c>
      <c r="B33" s="211"/>
      <c r="C33" s="65"/>
    </row>
    <row r="34" spans="1:3" ht="14.1" customHeight="1" x14ac:dyDescent="0.25">
      <c r="A34" s="371" t="s">
        <v>241</v>
      </c>
      <c r="B34" s="371"/>
      <c r="C34" s="371"/>
    </row>
    <row r="35" spans="1:3" x14ac:dyDescent="0.25">
      <c r="A35" s="108" t="s">
        <v>111</v>
      </c>
      <c r="B35" s="227"/>
      <c r="C35" s="63"/>
    </row>
    <row r="36" spans="1:3" x14ac:dyDescent="0.25">
      <c r="A36" s="78" t="s">
        <v>116</v>
      </c>
      <c r="B36" s="230"/>
      <c r="C36" s="63"/>
    </row>
    <row r="37" spans="1:3" x14ac:dyDescent="0.25">
      <c r="A37" s="77" t="s">
        <v>152</v>
      </c>
      <c r="B37" s="211"/>
      <c r="C37" s="16"/>
    </row>
    <row r="38" spans="1:3" ht="14.1" customHeight="1" x14ac:dyDescent="0.25">
      <c r="A38" s="129"/>
      <c r="B38" s="147" t="str">
        <f>IF(C18="Ne","Zaměstnavatel - podnikající fyzická osoba nebo právnická osoba","Zaměstnavatel - podnikající fyzická osoba nebo právnická osoba*")</f>
        <v>Zaměstnavatel - podnikající fyzická osoba nebo právnická osoba*</v>
      </c>
      <c r="C38" s="130"/>
    </row>
    <row r="39" spans="1:3" x14ac:dyDescent="0.25">
      <c r="A39" s="126" t="str">
        <f>IF($E$1=0,"Druh činnosti 30)*  �","Druh činnosti 30)*")</f>
        <v>Druh činnosti 30)*</v>
      </c>
      <c r="B39" s="228" t="s">
        <v>27</v>
      </c>
      <c r="C39" s="24"/>
    </row>
    <row r="40" spans="1:3" x14ac:dyDescent="0.25">
      <c r="A40" s="77" t="s">
        <v>4</v>
      </c>
      <c r="B40" s="227"/>
      <c r="C40" s="24"/>
    </row>
    <row r="41" spans="1:3" x14ac:dyDescent="0.25">
      <c r="A41" s="78" t="s">
        <v>239</v>
      </c>
      <c r="B41" s="229"/>
      <c r="C41" s="63"/>
    </row>
    <row r="42" spans="1:3" x14ac:dyDescent="0.25">
      <c r="A42" s="108" t="s">
        <v>240</v>
      </c>
      <c r="B42" s="211"/>
      <c r="C42" s="65"/>
    </row>
    <row r="43" spans="1:3" ht="14.1" customHeight="1" x14ac:dyDescent="0.25">
      <c r="A43" s="371" t="s">
        <v>241</v>
      </c>
      <c r="B43" s="371"/>
      <c r="C43" s="371"/>
    </row>
    <row r="44" spans="1:3" x14ac:dyDescent="0.25">
      <c r="A44" s="108" t="s">
        <v>111</v>
      </c>
      <c r="B44" s="227"/>
      <c r="C44" s="63"/>
    </row>
    <row r="45" spans="1:3" x14ac:dyDescent="0.25">
      <c r="A45" s="78" t="s">
        <v>116</v>
      </c>
      <c r="B45" s="230"/>
      <c r="C45" s="63"/>
    </row>
    <row r="46" spans="1:3" x14ac:dyDescent="0.25">
      <c r="A46" s="77" t="s">
        <v>152</v>
      </c>
      <c r="B46" s="235"/>
      <c r="C46" s="16"/>
    </row>
    <row r="47" spans="1:3" ht="14.1" customHeight="1" x14ac:dyDescent="0.25">
      <c r="A47" s="362"/>
      <c r="B47" s="362" t="str">
        <f>IF(C9="Ne","Zaměstnavatel - nepodnikající fyzická osoba","Zaměstnavatel - nepodnikající fyzická osoba*")</f>
        <v>Zaměstnavatel - nepodnikající fyzická osoba*</v>
      </c>
      <c r="C47" s="363"/>
    </row>
    <row r="48" spans="1:3" x14ac:dyDescent="0.25">
      <c r="A48" s="126" t="str">
        <f>IF($E$1=0,"Druh činnosti 30)*  �","Druh činnosti 30)*")</f>
        <v>Druh činnosti 30)*</v>
      </c>
      <c r="B48" s="228" t="s">
        <v>27</v>
      </c>
      <c r="C48" s="24"/>
    </row>
    <row r="49" spans="1:3" x14ac:dyDescent="0.25">
      <c r="A49" s="77" t="s">
        <v>4</v>
      </c>
      <c r="B49" s="227"/>
      <c r="C49" s="24"/>
    </row>
    <row r="50" spans="1:3" x14ac:dyDescent="0.25">
      <c r="A50" s="163" t="s">
        <v>242</v>
      </c>
      <c r="B50" s="228"/>
      <c r="C50" s="66"/>
    </row>
    <row r="51" spans="1:3" x14ac:dyDescent="0.25">
      <c r="A51" s="111" t="s">
        <v>152</v>
      </c>
      <c r="B51" s="227"/>
      <c r="C51" s="16"/>
    </row>
    <row r="52" spans="1:3" ht="14.1" customHeight="1" x14ac:dyDescent="0.25">
      <c r="A52" s="129"/>
      <c r="B52" s="147" t="str">
        <f>IF(C14="Ne","Zaměstnavatel - nepodnikající fyzická osoba","Zaměstnavatel - nepodnikající fyzická osoba*")</f>
        <v>Zaměstnavatel - nepodnikající fyzická osoba*</v>
      </c>
      <c r="C52" s="130"/>
    </row>
    <row r="53" spans="1:3" x14ac:dyDescent="0.25">
      <c r="A53" s="126" t="str">
        <f>IF($E$1=0,"Druh činnosti 30)*  �","Druh činnosti 30)*")</f>
        <v>Druh činnosti 30)*</v>
      </c>
      <c r="B53" s="228" t="s">
        <v>27</v>
      </c>
      <c r="C53" s="24"/>
    </row>
    <row r="54" spans="1:3" x14ac:dyDescent="0.25">
      <c r="A54" s="77" t="s">
        <v>4</v>
      </c>
      <c r="B54" s="227"/>
      <c r="C54" s="24"/>
    </row>
    <row r="55" spans="1:3" x14ac:dyDescent="0.25">
      <c r="A55" s="163" t="s">
        <v>242</v>
      </c>
      <c r="B55" s="228"/>
      <c r="C55" s="66"/>
    </row>
    <row r="56" spans="1:3" x14ac:dyDescent="0.25">
      <c r="A56" s="111" t="s">
        <v>152</v>
      </c>
      <c r="B56" s="230"/>
      <c r="C56" s="16"/>
    </row>
    <row r="57" spans="1:3" ht="14.1" customHeight="1" x14ac:dyDescent="0.25">
      <c r="A57" s="129"/>
      <c r="B57" s="147" t="str">
        <f>IF(C19="Ne","Zaměstnavatel - nepodnikající fyzická osoba","Zaměstnavatel - nepodnikající fyzická osoba*")</f>
        <v>Zaměstnavatel - nepodnikající fyzická osoba*</v>
      </c>
      <c r="C57" s="130"/>
    </row>
    <row r="58" spans="1:3" x14ac:dyDescent="0.25">
      <c r="A58" s="126" t="str">
        <f>IF($E$1=0,"Druh činnosti 30)*  �","Druh činnosti 30)*")</f>
        <v>Druh činnosti 30)*</v>
      </c>
      <c r="B58" s="228" t="s">
        <v>27</v>
      </c>
      <c r="C58" s="24"/>
    </row>
    <row r="59" spans="1:3" x14ac:dyDescent="0.25">
      <c r="A59" s="77" t="s">
        <v>4</v>
      </c>
      <c r="B59" s="227"/>
      <c r="C59" s="24"/>
    </row>
    <row r="60" spans="1:3" x14ac:dyDescent="0.25">
      <c r="A60" s="163" t="s">
        <v>242</v>
      </c>
      <c r="B60" s="228"/>
      <c r="C60" s="66"/>
    </row>
    <row r="61" spans="1:3" x14ac:dyDescent="0.25">
      <c r="A61" s="111" t="s">
        <v>152</v>
      </c>
      <c r="B61" s="230"/>
      <c r="C61" s="16"/>
    </row>
    <row r="62" spans="1:3" ht="14.1" customHeight="1" x14ac:dyDescent="0.25">
      <c r="A62" s="129"/>
      <c r="B62" s="147" t="str">
        <f>IF(C24="Ne","Zaměstnavatel - nepodnikající fyzická osoba","Zaměstnavatel - nepodnikající fyzická osoba*")</f>
        <v>Zaměstnavatel - nepodnikající fyzická osoba*</v>
      </c>
      <c r="C62" s="130"/>
    </row>
    <row r="63" spans="1:3" x14ac:dyDescent="0.25">
      <c r="A63" s="126" t="str">
        <f>IF($E$1=0,"Druh činnosti 30)*  �","Druh činnosti 30)*")</f>
        <v>Druh činnosti 30)*</v>
      </c>
      <c r="B63" s="228" t="s">
        <v>27</v>
      </c>
      <c r="C63" s="24"/>
    </row>
    <row r="64" spans="1:3" x14ac:dyDescent="0.25">
      <c r="A64" s="77" t="s">
        <v>4</v>
      </c>
      <c r="B64" s="227"/>
      <c r="C64" s="24"/>
    </row>
    <row r="65" spans="1:3" x14ac:dyDescent="0.25">
      <c r="A65" s="163" t="s">
        <v>242</v>
      </c>
      <c r="B65" s="228"/>
      <c r="C65" s="66"/>
    </row>
    <row r="66" spans="1:3" x14ac:dyDescent="0.25">
      <c r="A66" s="111" t="s">
        <v>152</v>
      </c>
      <c r="B66" s="230"/>
      <c r="C66" s="16"/>
    </row>
    <row r="67" spans="1:3" ht="14.1" customHeight="1" x14ac:dyDescent="0.25">
      <c r="A67" s="129"/>
      <c r="B67" s="147" t="str">
        <f>IF(C29="Ne","Zaměstnavatel - nepodnikající fyzická osoba","Zaměstnavatel - nepodnikající fyzická osoba*")</f>
        <v>Zaměstnavatel - nepodnikající fyzická osoba*</v>
      </c>
      <c r="C67" s="130"/>
    </row>
    <row r="68" spans="1:3" x14ac:dyDescent="0.25">
      <c r="A68" s="126" t="str">
        <f>IF($E$1=0,"Druh činnosti 30)*  �","Druh činnosti 30)*")</f>
        <v>Druh činnosti 30)*</v>
      </c>
      <c r="B68" s="228" t="s">
        <v>27</v>
      </c>
      <c r="C68" s="24"/>
    </row>
    <row r="69" spans="1:3" x14ac:dyDescent="0.25">
      <c r="A69" s="77" t="s">
        <v>4</v>
      </c>
      <c r="B69" s="227"/>
      <c r="C69" s="24"/>
    </row>
    <row r="70" spans="1:3" x14ac:dyDescent="0.25">
      <c r="A70" s="163" t="s">
        <v>242</v>
      </c>
      <c r="B70" s="228"/>
      <c r="C70" s="66"/>
    </row>
    <row r="71" spans="1:3" x14ac:dyDescent="0.25">
      <c r="A71" s="111" t="s">
        <v>152</v>
      </c>
      <c r="B71" s="230"/>
      <c r="C71" s="16"/>
    </row>
    <row r="72" spans="1:3" ht="14.1" customHeight="1" x14ac:dyDescent="0.25">
      <c r="A72" s="129"/>
      <c r="B72" s="147" t="str">
        <f>IF(C34="Ne","Zaměstnavatel - nepodnikající fyzická osoba","Zaměstnavatel - nepodnikající fyzická osoba*")</f>
        <v>Zaměstnavatel - nepodnikající fyzická osoba*</v>
      </c>
      <c r="C72" s="130"/>
    </row>
    <row r="73" spans="1:3" x14ac:dyDescent="0.25">
      <c r="A73" s="126" t="str">
        <f>IF($E$1=0,"Druh činnosti 30)*  �","Druh činnosti 30)*")</f>
        <v>Druh činnosti 30)*</v>
      </c>
      <c r="B73" s="228" t="s">
        <v>27</v>
      </c>
      <c r="C73" s="24"/>
    </row>
    <row r="74" spans="1:3" x14ac:dyDescent="0.25">
      <c r="A74" s="77" t="s">
        <v>4</v>
      </c>
      <c r="B74" s="227"/>
      <c r="C74" s="24"/>
    </row>
    <row r="75" spans="1:3" x14ac:dyDescent="0.25">
      <c r="A75" s="163" t="s">
        <v>242</v>
      </c>
      <c r="B75" s="228"/>
      <c r="C75" s="66"/>
    </row>
    <row r="76" spans="1:3" x14ac:dyDescent="0.25">
      <c r="A76" s="111" t="s">
        <v>152</v>
      </c>
      <c r="B76" s="227"/>
      <c r="C76" s="16"/>
    </row>
    <row r="77" spans="1:3" ht="14.1" customHeight="1" x14ac:dyDescent="0.25">
      <c r="A77" s="129"/>
      <c r="B77" s="147" t="str">
        <f>IF(C39="Ne","Zaměstnavatel - nepodnikající fyzická osoba","Zaměstnavatel - nepodnikající fyzická osoba*")</f>
        <v>Zaměstnavatel - nepodnikající fyzická osoba*</v>
      </c>
      <c r="C77" s="130"/>
    </row>
    <row r="78" spans="1:3" x14ac:dyDescent="0.25">
      <c r="A78" s="126" t="str">
        <f>IF($E$1=0,"Druh činnosti 30)*  �","Druh činnosti 30)*")</f>
        <v>Druh činnosti 30)*</v>
      </c>
      <c r="B78" s="228" t="s">
        <v>27</v>
      </c>
      <c r="C78" s="24"/>
    </row>
    <row r="79" spans="1:3" x14ac:dyDescent="0.25">
      <c r="A79" s="77" t="s">
        <v>4</v>
      </c>
      <c r="B79" s="227"/>
      <c r="C79" s="24"/>
    </row>
    <row r="80" spans="1:3" x14ac:dyDescent="0.25">
      <c r="A80" s="163" t="s">
        <v>242</v>
      </c>
      <c r="B80" s="228"/>
      <c r="C80" s="66"/>
    </row>
    <row r="81" spans="1:3" ht="15.75" thickBot="1" x14ac:dyDescent="0.3">
      <c r="A81" s="166" t="s">
        <v>152</v>
      </c>
      <c r="B81" s="251"/>
      <c r="C81" s="131"/>
    </row>
    <row r="82" spans="1:3" ht="15.75" thickTop="1" x14ac:dyDescent="0.25"/>
    <row r="83" spans="1:3" x14ac:dyDescent="0.25">
      <c r="A83" t="s">
        <v>109</v>
      </c>
      <c r="B83" s="351"/>
    </row>
    <row r="84" spans="1:3" x14ac:dyDescent="0.25">
      <c r="B84" s="206"/>
    </row>
  </sheetData>
  <sheetProtection algorithmName="SHA-512" hashValue="mc9l+JqazqGHDqNz0pFjFf2kgKTgcfAYxPvfeWO9m14o+S06Q0VJM9g/gYmcM7z2TRLswKuAnYJqbYUuAuJJTw==" saltValue="kJ/CpW24RKZ4HKc6ZoNQCQ==" spinCount="100000" sheet="1" objects="1" scenarios="1"/>
  <mergeCells count="11">
    <mergeCell ref="A1:C1"/>
    <mergeCell ref="A43:C43"/>
    <mergeCell ref="B7:C7"/>
    <mergeCell ref="B8:C8"/>
    <mergeCell ref="B6:C6"/>
    <mergeCell ref="B5:C5"/>
    <mergeCell ref="B3:C3"/>
    <mergeCell ref="A9:C10"/>
    <mergeCell ref="A16:C16"/>
    <mergeCell ref="A25:C25"/>
    <mergeCell ref="A34:C34"/>
  </mergeCells>
  <conditionalFormatting sqref="A12:B13 B21:B22 B30:B31 B39:B40 A47:C49 A52:C81 J1 A11:C11 C14:C15 A14:A46 B17:B18 C17:C19 A20:C20 C21:C28 B26:B27 A29:C29 C30:C46 B35:B36 A38:C38 B44:B45 A50:B51 C51">
    <cfRule type="cellIs" dxfId="45" priority="49" operator="equal">
      <formula>$J$15</formula>
    </cfRule>
  </conditionalFormatting>
  <conditionalFormatting sqref="B12 B21 B30 B39 B48 B53 B58 B63 B68 B73 B78">
    <cfRule type="expression" dxfId="44" priority="1">
      <formula>$E$1=0</formula>
    </cfRule>
  </conditionalFormatting>
  <conditionalFormatting sqref="B12:B13 B21:B22 B30:B31 B39:B40 B48:B49 B53:B54 B58:B59 B63:B64 B68:B69 B73:B74 B78:B79">
    <cfRule type="containsText" dxfId="43" priority="46" operator="containsText" text="Vyberte druh činnosti">
      <formula>NOT(ISERROR(SEARCH("Vyberte druh činnosti",B12)))</formula>
    </cfRule>
  </conditionalFormatting>
  <conditionalFormatting sqref="J1:J17">
    <cfRule type="cellIs" dxfId="42" priority="47" operator="equal">
      <formula>$R$15</formula>
    </cfRule>
    <cfRule type="cellIs" dxfId="41" priority="48" operator="equal">
      <formula>#REF!</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2&amp;C
&amp;R&amp;8List č. 05 - Další činnosti v pracovněprávním nebo obdobném vztahu nebo ve služebním poměru</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Data!$G$3:$G$6</xm:f>
          </x14:formula1>
          <xm:sqref>B48 B39 B12 B21 B30 B53 B58 B63 B68 B73 B78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K175"/>
  <sheetViews>
    <sheetView showGridLines="0" showRowColHeaders="0" showRuler="0" zoomScale="125" zoomScaleNormal="125" zoomScalePageLayoutView="125" workbookViewId="0">
      <selection activeCell="B12" sqref="B12"/>
    </sheetView>
  </sheetViews>
  <sheetFormatPr defaultColWidth="9.140625" defaultRowHeight="15" x14ac:dyDescent="0.25"/>
  <cols>
    <col min="1" max="1" width="21.5703125" customWidth="1"/>
    <col min="2" max="2" width="59.7109375" customWidth="1"/>
    <col min="3" max="3" width="4.5703125" customWidth="1"/>
    <col min="4" max="4" width="1.85546875" customWidth="1"/>
    <col min="5" max="5" width="9.140625" hidden="1" customWidth="1"/>
    <col min="11" max="11" width="7.42578125" customWidth="1"/>
  </cols>
  <sheetData>
    <row r="1" spans="1:1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K1" s="1"/>
    </row>
    <row r="2" spans="1:11" x14ac:dyDescent="0.25">
      <c r="K2" s="323"/>
    </row>
    <row r="3" spans="1:11" x14ac:dyDescent="0.25">
      <c r="A3" s="215" t="s">
        <v>283</v>
      </c>
      <c r="B3" s="464" t="s">
        <v>99</v>
      </c>
      <c r="C3" s="464"/>
      <c r="K3" s="1"/>
    </row>
    <row r="4" spans="1:11" x14ac:dyDescent="0.25">
      <c r="A4" s="123"/>
      <c r="B4" s="123" t="s">
        <v>80</v>
      </c>
      <c r="C4" s="125"/>
      <c r="K4" s="1"/>
    </row>
    <row r="5" spans="1:11" x14ac:dyDescent="0.25">
      <c r="A5" s="4" t="s">
        <v>130</v>
      </c>
      <c r="B5" s="474" t="str">
        <f>IF(Oznámení!B7="","",CONCATENATE(Oznámení!B7,", nar. ",TEXT(Oznámení!B8,"dd.mm.rrrr")))</f>
        <v/>
      </c>
      <c r="C5" s="475"/>
      <c r="K5" s="27"/>
    </row>
    <row r="6" spans="1:11" ht="15" customHeight="1" x14ac:dyDescent="0.25">
      <c r="A6" s="4" t="s">
        <v>131</v>
      </c>
      <c r="B6" s="474" t="str">
        <f>IF(Oznámení!B21="","",Oznámení!B21)</f>
        <v/>
      </c>
      <c r="C6" s="475"/>
      <c r="K6" s="9"/>
    </row>
    <row r="7" spans="1:11" x14ac:dyDescent="0.25">
      <c r="A7" s="4" t="s">
        <v>102</v>
      </c>
      <c r="B7" s="461" t="str">
        <f>IF(E1=1,"Vstupní oznámení; řádné",IF(E1=2,"Vstupní oznámení; doplnění",IF(E1=0,"Vstupní oznámení;       ⃝   řádné              ⃝   doplnění")))</f>
        <v>Vstupní oznámení; řádné</v>
      </c>
      <c r="C7" s="462"/>
      <c r="K7" s="1"/>
    </row>
    <row r="8" spans="1:11" ht="15" customHeight="1" x14ac:dyDescent="0.25">
      <c r="A8" s="4" t="s">
        <v>227</v>
      </c>
      <c r="B8" s="470" t="str">
        <f>IF(Oznámení!B30="","",Oznámení!B30)</f>
        <v/>
      </c>
      <c r="C8" s="471"/>
      <c r="K8" s="1"/>
    </row>
    <row r="9" spans="1:11" x14ac:dyDescent="0.25">
      <c r="A9" s="379" t="s">
        <v>153</v>
      </c>
      <c r="B9" s="380"/>
      <c r="C9" s="381"/>
      <c r="K9" s="9"/>
    </row>
    <row r="10" spans="1:11" x14ac:dyDescent="0.25">
      <c r="A10" s="382"/>
      <c r="B10" s="383"/>
      <c r="C10" s="384"/>
      <c r="K10" s="1"/>
    </row>
    <row r="11" spans="1:11" ht="15.75" thickBot="1" x14ac:dyDescent="0.3">
      <c r="A11" s="472" t="s">
        <v>224</v>
      </c>
      <c r="B11" s="472"/>
      <c r="C11" s="472"/>
      <c r="K11" s="1"/>
    </row>
    <row r="12" spans="1:11" x14ac:dyDescent="0.25">
      <c r="A12" s="107" t="str">
        <f>IF(OR($E$1=0,$E$1=1),"Katastrální území 37)*","Katastrální území 37)")</f>
        <v>Katastrální území 37)*</v>
      </c>
      <c r="B12" s="229"/>
      <c r="C12" s="16" t="s">
        <v>90</v>
      </c>
      <c r="K12" s="1"/>
    </row>
    <row r="13" spans="1:11" x14ac:dyDescent="0.25">
      <c r="A13" s="106" t="str">
        <f>IF(OR(E1=0,E1=1),"Číslo LV 37)*","Číslo LV 37)")</f>
        <v>Číslo LV 37)*</v>
      </c>
      <c r="B13" s="211"/>
      <c r="C13" s="16"/>
      <c r="K13" s="1"/>
    </row>
    <row r="14" spans="1:11" ht="15.75" thickBot="1" x14ac:dyDescent="0.3">
      <c r="A14" s="144" t="s">
        <v>243</v>
      </c>
      <c r="B14" s="249"/>
      <c r="C14" s="131"/>
      <c r="K14" s="9"/>
    </row>
    <row r="15" spans="1:11" ht="15.75" thickTop="1" x14ac:dyDescent="0.25">
      <c r="A15" s="107" t="str">
        <f>IF(OR($E$1=0,$E$1=1),"Katastrální území 37)*","Katastrální území 37)")</f>
        <v>Katastrální území 37)*</v>
      </c>
      <c r="B15" s="229"/>
      <c r="C15" s="16" t="s">
        <v>90</v>
      </c>
      <c r="K15" s="1"/>
    </row>
    <row r="16" spans="1:11" x14ac:dyDescent="0.25">
      <c r="A16" s="106" t="str">
        <f>IF(OR(E1=0,E1=1),"Číslo LV 37)*","Číslo LV 37)")</f>
        <v>Číslo LV 37)*</v>
      </c>
      <c r="B16" s="211"/>
      <c r="C16" s="16"/>
      <c r="K16" s="27"/>
    </row>
    <row r="17" spans="1:11" ht="15.75" thickBot="1" x14ac:dyDescent="0.3">
      <c r="A17" s="144" t="s">
        <v>243</v>
      </c>
      <c r="B17" s="249"/>
      <c r="C17" s="131"/>
      <c r="K17" s="1"/>
    </row>
    <row r="18" spans="1:11" ht="15.75" thickTop="1" x14ac:dyDescent="0.25">
      <c r="A18" s="107" t="str">
        <f>IF(OR($E$1=0,$E$1=1),"Katastrální území 37)*","Katastrální území 37)")</f>
        <v>Katastrální území 37)*</v>
      </c>
      <c r="B18" s="229"/>
      <c r="C18" s="16" t="s">
        <v>90</v>
      </c>
      <c r="K18" s="43"/>
    </row>
    <row r="19" spans="1:11" x14ac:dyDescent="0.25">
      <c r="A19" s="106" t="str">
        <f>IF(OR(E1=0,E1=1),"Číslo LV 37)*","Číslo LV 37)")</f>
        <v>Číslo LV 37)*</v>
      </c>
      <c r="B19" s="211"/>
      <c r="C19" s="16"/>
      <c r="K19" s="1"/>
    </row>
    <row r="20" spans="1:11" ht="15.75" thickBot="1" x14ac:dyDescent="0.3">
      <c r="A20" s="144" t="s">
        <v>243</v>
      </c>
      <c r="B20" s="249"/>
      <c r="C20" s="131"/>
      <c r="K20" s="1"/>
    </row>
    <row r="21" spans="1:11" ht="15.75" thickTop="1" x14ac:dyDescent="0.25">
      <c r="A21" s="107" t="str">
        <f>IF(OR($E$1=0,$E$1=1),"Katastrální území 37)*","Katastrální území 37)")</f>
        <v>Katastrální území 37)*</v>
      </c>
      <c r="B21" s="211"/>
      <c r="C21" s="16" t="s">
        <v>90</v>
      </c>
      <c r="K21" s="1"/>
    </row>
    <row r="22" spans="1:11" x14ac:dyDescent="0.25">
      <c r="A22" s="106" t="str">
        <f>IF(OR(E1=0,E1=1),"Číslo LV 37)*","Číslo LV 37)")</f>
        <v>Číslo LV 37)*</v>
      </c>
      <c r="B22" s="211"/>
      <c r="C22" s="16"/>
      <c r="K22" s="1"/>
    </row>
    <row r="23" spans="1:11" ht="15.75" thickBot="1" x14ac:dyDescent="0.3">
      <c r="A23" s="144" t="s">
        <v>243</v>
      </c>
      <c r="B23" s="249"/>
      <c r="C23" s="131"/>
      <c r="K23" s="9"/>
    </row>
    <row r="24" spans="1:11" ht="15.75" thickTop="1" x14ac:dyDescent="0.25">
      <c r="A24" s="107" t="str">
        <f>IF(OR($E$1=0,$E$1=1),"Katastrální území 37)*","Katastrální území 37)")</f>
        <v>Katastrální území 37)*</v>
      </c>
      <c r="B24" s="211"/>
      <c r="C24" s="16" t="s">
        <v>90</v>
      </c>
      <c r="K24" s="1"/>
    </row>
    <row r="25" spans="1:11" x14ac:dyDescent="0.25">
      <c r="A25" s="106" t="str">
        <f>IF(OR(E1=0,E1=1),"Číslo LV 37)*","Číslo LV 37)")</f>
        <v>Číslo LV 37)*</v>
      </c>
      <c r="B25" s="211"/>
      <c r="C25" s="16"/>
      <c r="K25" s="9"/>
    </row>
    <row r="26" spans="1:11" ht="15.75" thickBot="1" x14ac:dyDescent="0.3">
      <c r="A26" s="144" t="s">
        <v>243</v>
      </c>
      <c r="B26" s="249"/>
      <c r="C26" s="131"/>
      <c r="K26" s="27"/>
    </row>
    <row r="27" spans="1:11" ht="15.75" thickTop="1" x14ac:dyDescent="0.25">
      <c r="A27" s="107" t="str">
        <f>IF(OR($E$1=0,$E$1=1),"Katastrální území 37)*","Katastrální území 37)")</f>
        <v>Katastrální území 37)*</v>
      </c>
      <c r="B27" s="229"/>
      <c r="C27" s="16" t="s">
        <v>90</v>
      </c>
      <c r="K27" s="1"/>
    </row>
    <row r="28" spans="1:11" x14ac:dyDescent="0.25">
      <c r="A28" s="106" t="str">
        <f>IF(OR(E1=0,E1=1),"Číslo LV 37)*","Číslo LV 37)")</f>
        <v>Číslo LV 37)*</v>
      </c>
      <c r="B28" s="211"/>
      <c r="C28" s="16"/>
      <c r="K28" s="1"/>
    </row>
    <row r="29" spans="1:11" ht="15.75" thickBot="1" x14ac:dyDescent="0.3">
      <c r="A29" s="144" t="s">
        <v>243</v>
      </c>
      <c r="B29" s="249"/>
      <c r="C29" s="131"/>
      <c r="K29" s="9"/>
    </row>
    <row r="30" spans="1:11" ht="15.75" thickTop="1" x14ac:dyDescent="0.25">
      <c r="A30" s="107" t="str">
        <f>IF(OR($E$1=0,$E$1=1),"Katastrální území 37)*","Katastrální území 37)")</f>
        <v>Katastrální území 37)*</v>
      </c>
      <c r="B30" s="211"/>
      <c r="C30" s="16" t="s">
        <v>90</v>
      </c>
      <c r="I30" s="3"/>
    </row>
    <row r="31" spans="1:11" x14ac:dyDescent="0.25">
      <c r="A31" s="106" t="str">
        <f>IF(OR($E$1=0,$E$1=1),"Číslo LV 37)*","Číslo LV 37)")</f>
        <v>Číslo LV 37)*</v>
      </c>
      <c r="B31" s="211"/>
      <c r="C31" s="16"/>
      <c r="I31" s="110"/>
    </row>
    <row r="32" spans="1:11" ht="15.75" thickBot="1" x14ac:dyDescent="0.3">
      <c r="A32" s="126" t="s">
        <v>243</v>
      </c>
      <c r="B32" s="235"/>
      <c r="C32" s="16"/>
    </row>
    <row r="33" spans="1:3" ht="15.75" thickTop="1" x14ac:dyDescent="0.25">
      <c r="A33" s="346" t="str">
        <f>IF(OR($E$1=0,$E$1=1),"Katastrální území 37)*","Katastrální území 37)")</f>
        <v>Katastrální území 37)*</v>
      </c>
      <c r="B33" s="347"/>
      <c r="C33" s="348" t="s">
        <v>90</v>
      </c>
    </row>
    <row r="34" spans="1:3" x14ac:dyDescent="0.25">
      <c r="A34" s="106" t="str">
        <f>IF(OR($E$1=0,$E$1=1),"Číslo LV 37)*","Číslo LV 37)")</f>
        <v>Číslo LV 37)*</v>
      </c>
      <c r="B34" s="211"/>
      <c r="C34" s="16"/>
    </row>
    <row r="35" spans="1:3" x14ac:dyDescent="0.25">
      <c r="A35" s="126" t="s">
        <v>243</v>
      </c>
      <c r="B35" s="211"/>
      <c r="C35" s="16"/>
    </row>
    <row r="36" spans="1:3" ht="15.75" thickBot="1" x14ac:dyDescent="0.3">
      <c r="A36" s="386" t="s">
        <v>244</v>
      </c>
      <c r="B36" s="386"/>
      <c r="C36" s="386"/>
    </row>
    <row r="37" spans="1:3" x14ac:dyDescent="0.25">
      <c r="A37" s="105" t="str">
        <f>IF(E1=0,"Druh nemovité věci 40)*�",IF(E1=2,"Druh nemovité věci 40)","Druh nemovité věci 40)*"))</f>
        <v>Druh nemovité věci 40)*</v>
      </c>
      <c r="B37" s="229" t="s">
        <v>8</v>
      </c>
      <c r="C37" s="16"/>
    </row>
    <row r="38" spans="1:3" x14ac:dyDescent="0.25">
      <c r="A38" s="105" t="str">
        <f>IF($E$1=0,"Specifikace druhu 41)*�",IF(OR($E$1=2,$B$37="právo stavby",$B$37="jiné"),"Specifikace druhu 41)","Specifikace druhu 41)*"))</f>
        <v>Specifikace druhu 41)*</v>
      </c>
      <c r="B38" s="211" t="s">
        <v>184</v>
      </c>
      <c r="C38" s="16"/>
    </row>
    <row r="39" spans="1:3" x14ac:dyDescent="0.25">
      <c r="A39" s="318" t="s">
        <v>223</v>
      </c>
      <c r="B39" s="317"/>
      <c r="C39" s="16"/>
    </row>
    <row r="40" spans="1:3" x14ac:dyDescent="0.25">
      <c r="A40" s="318" t="str">
        <f>IF(E1=0,"Vlastnictví 42)         �","Vlastnictví 42)")</f>
        <v>Vlastnictví 42)</v>
      </c>
      <c r="B40" s="211" t="s">
        <v>19</v>
      </c>
      <c r="C40" s="16"/>
    </row>
    <row r="41" spans="1:3" x14ac:dyDescent="0.25">
      <c r="A41" s="318" t="s">
        <v>225</v>
      </c>
      <c r="B41" s="211"/>
      <c r="C41" s="16"/>
    </row>
    <row r="42" spans="1:3" x14ac:dyDescent="0.25">
      <c r="A42" s="318" t="s">
        <v>277</v>
      </c>
      <c r="B42" s="211"/>
      <c r="C42" s="16"/>
    </row>
    <row r="43" spans="1:3" x14ac:dyDescent="0.25">
      <c r="A43" s="318" t="s">
        <v>246</v>
      </c>
      <c r="B43" s="211"/>
      <c r="C43" s="16"/>
    </row>
    <row r="44" spans="1:3" x14ac:dyDescent="0.25">
      <c r="A44" s="318" t="s">
        <v>245</v>
      </c>
      <c r="B44" s="211"/>
      <c r="C44" s="16"/>
    </row>
    <row r="45" spans="1:3" x14ac:dyDescent="0.25">
      <c r="A45" s="318" t="s">
        <v>276</v>
      </c>
      <c r="B45" s="211"/>
      <c r="C45" s="16"/>
    </row>
    <row r="46" spans="1:3" x14ac:dyDescent="0.25">
      <c r="A46" s="318" t="s">
        <v>226</v>
      </c>
      <c r="B46" s="211"/>
      <c r="C46" s="16"/>
    </row>
    <row r="47" spans="1:3" ht="15.75" thickBot="1" x14ac:dyDescent="0.3">
      <c r="A47" s="322" t="s">
        <v>243</v>
      </c>
      <c r="B47" s="249"/>
      <c r="C47" s="131"/>
    </row>
    <row r="48" spans="1:3" ht="15.75" thickTop="1" x14ac:dyDescent="0.25">
      <c r="A48" s="473"/>
      <c r="B48" s="473"/>
      <c r="C48" s="473"/>
    </row>
    <row r="49" spans="1:3" x14ac:dyDescent="0.25">
      <c r="A49" s="473"/>
      <c r="B49" s="473"/>
      <c r="C49" s="473"/>
    </row>
    <row r="50" spans="1:3" ht="15.75" thickBot="1" x14ac:dyDescent="0.3">
      <c r="A50" s="472" t="s">
        <v>224</v>
      </c>
      <c r="B50" s="472"/>
      <c r="C50" s="472"/>
    </row>
    <row r="51" spans="1:3" x14ac:dyDescent="0.25">
      <c r="A51" s="107" t="str">
        <f>IF(OR($E$1=0,$E$1=1),"Katastrální území 37)*","Katastrální území 37)")</f>
        <v>Katastrální území 37)*</v>
      </c>
      <c r="B51" s="229"/>
      <c r="C51" s="16" t="s">
        <v>90</v>
      </c>
    </row>
    <row r="52" spans="1:3" x14ac:dyDescent="0.25">
      <c r="A52" s="106" t="str">
        <f>IF(OR(E1=0,E1=1),"Číslo LV 37)*","Číslo LV 37)")</f>
        <v>Číslo LV 37)*</v>
      </c>
      <c r="B52" s="211"/>
      <c r="C52" s="16"/>
    </row>
    <row r="53" spans="1:3" ht="15.75" thickBot="1" x14ac:dyDescent="0.3">
      <c r="A53" s="144" t="s">
        <v>243</v>
      </c>
      <c r="B53" s="249"/>
      <c r="C53" s="131"/>
    </row>
    <row r="54" spans="1:3" ht="15.75" thickTop="1" x14ac:dyDescent="0.25">
      <c r="A54" s="107" t="str">
        <f>IF(OR($E$1=0,$E$1=1),"Katastrální území 37)*","Katastrální území 37)")</f>
        <v>Katastrální území 37)*</v>
      </c>
      <c r="B54" s="229"/>
      <c r="C54" s="16" t="s">
        <v>90</v>
      </c>
    </row>
    <row r="55" spans="1:3" x14ac:dyDescent="0.25">
      <c r="A55" s="106" t="str">
        <f>IF(OR(E1=0,E1=1),"Číslo LV 37)*","Číslo LV 37)")</f>
        <v>Číslo LV 37)*</v>
      </c>
      <c r="B55" s="211"/>
      <c r="C55" s="16"/>
    </row>
    <row r="56" spans="1:3" ht="15.75" thickBot="1" x14ac:dyDescent="0.3">
      <c r="A56" s="144" t="s">
        <v>243</v>
      </c>
      <c r="B56" s="249"/>
      <c r="C56" s="131"/>
    </row>
    <row r="57" spans="1:3" ht="15.75" thickTop="1" x14ac:dyDescent="0.25">
      <c r="A57" s="107" t="str">
        <f>IF(OR($E$1=0,$E$1=1),"Katastrální území 37)*","Katastrální území 37)")</f>
        <v>Katastrální území 37)*</v>
      </c>
      <c r="B57" s="211"/>
      <c r="C57" s="16" t="s">
        <v>90</v>
      </c>
    </row>
    <row r="58" spans="1:3" x14ac:dyDescent="0.25">
      <c r="A58" s="106" t="str">
        <f>IF(OR(E1=0,E1=1),"Číslo LV 37)*","Číslo LV 37)")</f>
        <v>Číslo LV 37)*</v>
      </c>
      <c r="B58" s="211"/>
      <c r="C58" s="16"/>
    </row>
    <row r="59" spans="1:3" ht="15.75" thickBot="1" x14ac:dyDescent="0.3">
      <c r="A59" s="144" t="s">
        <v>243</v>
      </c>
      <c r="B59" s="249"/>
      <c r="C59" s="131"/>
    </row>
    <row r="60" spans="1:3" ht="15.75" thickTop="1" x14ac:dyDescent="0.25">
      <c r="A60" s="107" t="str">
        <f>IF(OR($E$1=0,$E$1=1),"Katastrální území 37)*","Katastrální území 37)")</f>
        <v>Katastrální území 37)*</v>
      </c>
      <c r="B60" s="211"/>
      <c r="C60" s="16" t="s">
        <v>90</v>
      </c>
    </row>
    <row r="61" spans="1:3" x14ac:dyDescent="0.25">
      <c r="A61" s="106" t="str">
        <f>IF(OR(E1=0,E1=1),"Číslo LV 37)*","Číslo LV 37)")</f>
        <v>Číslo LV 37)*</v>
      </c>
      <c r="B61" s="211"/>
      <c r="C61" s="16"/>
    </row>
    <row r="62" spans="1:3" ht="15.75" thickBot="1" x14ac:dyDescent="0.3">
      <c r="A62" s="144" t="s">
        <v>243</v>
      </c>
      <c r="B62" s="249"/>
      <c r="C62" s="131"/>
    </row>
    <row r="63" spans="1:3" ht="15.75" thickTop="1" x14ac:dyDescent="0.25">
      <c r="A63" s="107" t="str">
        <f>IF(OR($E$1=0,$E$1=1),"Katastrální území 37)*","Katastrální území 37)")</f>
        <v>Katastrální území 37)*</v>
      </c>
      <c r="B63" s="211"/>
      <c r="C63" s="16" t="s">
        <v>90</v>
      </c>
    </row>
    <row r="64" spans="1:3" x14ac:dyDescent="0.25">
      <c r="A64" s="106" t="str">
        <f>IF(OR(E1=0,E1=1),"Číslo LV 37)*","Číslo LV 37)")</f>
        <v>Číslo LV 37)*</v>
      </c>
      <c r="B64" s="211"/>
      <c r="C64" s="16"/>
    </row>
    <row r="65" spans="1:3" ht="15.75" thickBot="1" x14ac:dyDescent="0.3">
      <c r="A65" s="144" t="s">
        <v>243</v>
      </c>
      <c r="B65" s="249"/>
      <c r="C65" s="131"/>
    </row>
    <row r="66" spans="1:3" ht="15.75" thickTop="1" x14ac:dyDescent="0.25">
      <c r="A66" s="107" t="str">
        <f>IF(OR($E$1=0,$E$1=1),"Katastrální území 37)*","Katastrální území 37)")</f>
        <v>Katastrální území 37)*</v>
      </c>
      <c r="B66" s="211"/>
      <c r="C66" s="16" t="s">
        <v>90</v>
      </c>
    </row>
    <row r="67" spans="1:3" x14ac:dyDescent="0.25">
      <c r="A67" s="106" t="str">
        <f>IF(OR(E1=0,E1=1),"Číslo LV 37)*","Číslo LV 37)")</f>
        <v>Číslo LV 37)*</v>
      </c>
      <c r="B67" s="211"/>
      <c r="C67" s="16"/>
    </row>
    <row r="68" spans="1:3" ht="15.75" thickBot="1" x14ac:dyDescent="0.3">
      <c r="A68" s="144" t="s">
        <v>243</v>
      </c>
      <c r="B68" s="249"/>
      <c r="C68" s="131"/>
    </row>
    <row r="69" spans="1:3" ht="15.75" thickTop="1" x14ac:dyDescent="0.25">
      <c r="A69" s="107" t="str">
        <f>IF(OR($E$1=0,$E$1=1),"Katastrální území 37)*","Katastrální území 37)")</f>
        <v>Katastrální území 37)*</v>
      </c>
      <c r="B69" s="229"/>
      <c r="C69" s="16" t="s">
        <v>90</v>
      </c>
    </row>
    <row r="70" spans="1:3" x14ac:dyDescent="0.25">
      <c r="A70" s="106" t="str">
        <f>IF(OR(E1=0,E1=1),"Číslo LV 37)*","Číslo LV 37)")</f>
        <v>Číslo LV 37)*</v>
      </c>
      <c r="B70" s="211"/>
      <c r="C70" s="16"/>
    </row>
    <row r="71" spans="1:3" ht="15.75" thickBot="1" x14ac:dyDescent="0.3">
      <c r="A71" s="144" t="s">
        <v>243</v>
      </c>
      <c r="B71" s="249"/>
      <c r="C71" s="131"/>
    </row>
    <row r="72" spans="1:3" ht="15.75" thickTop="1" x14ac:dyDescent="0.25">
      <c r="A72" s="107" t="str">
        <f>IF(OR($E$1=0,$E$1=1),"Katastrální území 37)*","Katastrální území 37)")</f>
        <v>Katastrální území 37)*</v>
      </c>
      <c r="B72" s="211"/>
      <c r="C72" s="16" t="s">
        <v>90</v>
      </c>
    </row>
    <row r="73" spans="1:3" x14ac:dyDescent="0.25">
      <c r="A73" s="106" t="str">
        <f>IF(OR($E$1=0,$E$1=1),"Číslo LV 37)*","Číslo LV 37)")</f>
        <v>Číslo LV 37)*</v>
      </c>
      <c r="B73" s="211"/>
      <c r="C73" s="16"/>
    </row>
    <row r="74" spans="1:3" ht="15.75" thickBot="1" x14ac:dyDescent="0.3">
      <c r="A74" s="106" t="s">
        <v>243</v>
      </c>
      <c r="B74" s="235"/>
      <c r="C74" s="15"/>
    </row>
    <row r="75" spans="1:3" ht="15.75" thickTop="1" x14ac:dyDescent="0.25">
      <c r="A75" s="346" t="str">
        <f>IF(OR($E$1=0,$E$1=1),"Katastrální území 37)*","Katastrální území 37)")</f>
        <v>Katastrální území 37)*</v>
      </c>
      <c r="B75" s="347"/>
      <c r="C75" s="348" t="s">
        <v>90</v>
      </c>
    </row>
    <row r="76" spans="1:3" x14ac:dyDescent="0.25">
      <c r="A76" s="106" t="str">
        <f>IF(OR($E$1=0,$E$1=1),"Číslo LV 37)*","Číslo LV 37)")</f>
        <v>Číslo LV 37)*</v>
      </c>
      <c r="B76" s="211"/>
      <c r="C76" s="16"/>
    </row>
    <row r="77" spans="1:3" x14ac:dyDescent="0.25">
      <c r="A77" s="106" t="s">
        <v>243</v>
      </c>
      <c r="B77" s="211"/>
      <c r="C77" s="15"/>
    </row>
    <row r="78" spans="1:3" ht="15.75" thickBot="1" x14ac:dyDescent="0.3">
      <c r="A78" s="472" t="s">
        <v>244</v>
      </c>
      <c r="B78" s="472"/>
      <c r="C78" s="472"/>
    </row>
    <row r="79" spans="1:3" x14ac:dyDescent="0.25">
      <c r="A79" s="105" t="str">
        <f>IF(E1=0,"Druh nemovité věci 40)*�",IF(E1=2,"Druh nemovité věci 40)","Druh nemovité věci 40)*"))</f>
        <v>Druh nemovité věci 40)*</v>
      </c>
      <c r="B79" s="229" t="s">
        <v>8</v>
      </c>
      <c r="C79" s="16"/>
    </row>
    <row r="80" spans="1:3" x14ac:dyDescent="0.25">
      <c r="A80" s="105" t="str">
        <f>IF($E$1=0,"Specifikace druhu 41)*�",IF(OR($E$1=2,$B$37="právo stavby",$B$37="jiné"),"Specifikace druhu 41)","Specifikace druhu 41)*"))</f>
        <v>Specifikace druhu 41)*</v>
      </c>
      <c r="B80" s="211" t="s">
        <v>184</v>
      </c>
      <c r="C80" s="16"/>
    </row>
    <row r="81" spans="1:3" x14ac:dyDescent="0.25">
      <c r="A81" s="318" t="s">
        <v>223</v>
      </c>
      <c r="B81" s="317"/>
      <c r="C81" s="16"/>
    </row>
    <row r="82" spans="1:3" x14ac:dyDescent="0.25">
      <c r="A82" s="318" t="str">
        <f>IF(E1=0,"Vlastnictví 42         �","Vlastnictví 42)")</f>
        <v>Vlastnictví 42)</v>
      </c>
      <c r="B82" s="211" t="s">
        <v>19</v>
      </c>
      <c r="C82" s="16"/>
    </row>
    <row r="83" spans="1:3" x14ac:dyDescent="0.25">
      <c r="A83" s="318" t="s">
        <v>225</v>
      </c>
      <c r="B83" s="211"/>
      <c r="C83" s="16"/>
    </row>
    <row r="84" spans="1:3" x14ac:dyDescent="0.25">
      <c r="A84" s="318" t="s">
        <v>277</v>
      </c>
      <c r="B84" s="211"/>
      <c r="C84" s="16"/>
    </row>
    <row r="85" spans="1:3" x14ac:dyDescent="0.25">
      <c r="A85" s="318" t="s">
        <v>246</v>
      </c>
      <c r="B85" s="211"/>
      <c r="C85" s="16"/>
    </row>
    <row r="86" spans="1:3" x14ac:dyDescent="0.25">
      <c r="A86" s="318" t="s">
        <v>245</v>
      </c>
      <c r="B86" s="211"/>
      <c r="C86" s="16"/>
    </row>
    <row r="87" spans="1:3" x14ac:dyDescent="0.25">
      <c r="A87" s="318" t="s">
        <v>276</v>
      </c>
      <c r="B87" s="211"/>
      <c r="C87" s="16"/>
    </row>
    <row r="88" spans="1:3" x14ac:dyDescent="0.25">
      <c r="A88" s="318" t="s">
        <v>226</v>
      </c>
      <c r="B88" s="211"/>
      <c r="C88" s="16"/>
    </row>
    <row r="89" spans="1:3" ht="15.75" thickBot="1" x14ac:dyDescent="0.3">
      <c r="A89" s="322" t="s">
        <v>243</v>
      </c>
      <c r="B89" s="249"/>
      <c r="C89" s="131"/>
    </row>
    <row r="90" spans="1:3" ht="15.75" thickTop="1" x14ac:dyDescent="0.25">
      <c r="B90" s="207"/>
    </row>
    <row r="91" spans="1:3" x14ac:dyDescent="0.25">
      <c r="A91" s="126" t="s">
        <v>109</v>
      </c>
      <c r="B91" s="367"/>
    </row>
    <row r="92" spans="1:3" x14ac:dyDescent="0.25">
      <c r="A92" s="21"/>
    </row>
    <row r="93" spans="1:3" x14ac:dyDescent="0.25">
      <c r="A93" s="21"/>
    </row>
    <row r="94" spans="1:3" x14ac:dyDescent="0.25">
      <c r="A94" s="16"/>
    </row>
    <row r="95" spans="1:3" x14ac:dyDescent="0.25">
      <c r="A95" s="16"/>
    </row>
    <row r="96" spans="1:3" x14ac:dyDescent="0.25">
      <c r="A96" s="16"/>
    </row>
    <row r="101" ht="15.75" customHeight="1" x14ac:dyDescent="0.25"/>
    <row r="110" ht="14.45" customHeight="1" x14ac:dyDescent="0.25"/>
    <row r="119" ht="25.5" customHeight="1" x14ac:dyDescent="0.25"/>
    <row r="129" ht="15" customHeight="1" x14ac:dyDescent="0.25"/>
    <row r="147" ht="14.45" customHeight="1" x14ac:dyDescent="0.25"/>
    <row r="175" ht="24" customHeight="1" x14ac:dyDescent="0.25"/>
  </sheetData>
  <sheetProtection algorithmName="SHA-512" hashValue="zvwZAaF6vpYBb9SdYk+MJ2XI7x2pE8yS7VQP6geFyLQTE3oQwMRi/1m53XnvEVSRadao9UCkNzt0wJbyiZx/3A==" saltValue="tshxkHW6DwkR7rc27vQwYw==" spinCount="100000" sheet="1" objects="1" scenarios="1"/>
  <mergeCells count="12">
    <mergeCell ref="A50:C50"/>
    <mergeCell ref="A78:C78"/>
    <mergeCell ref="A1:C1"/>
    <mergeCell ref="A11:C11"/>
    <mergeCell ref="A36:C36"/>
    <mergeCell ref="A48:C49"/>
    <mergeCell ref="B3:C3"/>
    <mergeCell ref="B5:C5"/>
    <mergeCell ref="A9:C10"/>
    <mergeCell ref="B7:C7"/>
    <mergeCell ref="B8:C8"/>
    <mergeCell ref="B6:C6"/>
  </mergeCells>
  <conditionalFormatting sqref="A37:A38">
    <cfRule type="cellIs" dxfId="40" priority="17" operator="equal">
      <formula>#REF!</formula>
    </cfRule>
  </conditionalFormatting>
  <conditionalFormatting sqref="A79:A80">
    <cfRule type="cellIs" dxfId="39" priority="6" operator="equal">
      <formula>#REF!</formula>
    </cfRule>
  </conditionalFormatting>
  <conditionalFormatting sqref="A80">
    <cfRule type="cellIs" dxfId="38" priority="1" operator="equal">
      <formula>#REF!</formula>
    </cfRule>
  </conditionalFormatting>
  <conditionalFormatting sqref="B37">
    <cfRule type="containsText" dxfId="37" priority="21" operator="containsText" text="Vyberte druh nemovité věci">
      <formula>NOT(ISERROR(SEARCH("Vyberte druh nemovité věci",B37)))</formula>
    </cfRule>
  </conditionalFormatting>
  <conditionalFormatting sqref="B37:B38 B40">
    <cfRule type="expression" dxfId="36" priority="14">
      <formula>$E$1=0</formula>
    </cfRule>
  </conditionalFormatting>
  <conditionalFormatting sqref="B38">
    <cfRule type="containsText" dxfId="35" priority="15" operator="containsText" text="Vyberte specifikaci druhu">
      <formula>NOT(ISERROR(SEARCH("Vyberte specifikaci druhu",B38)))</formula>
    </cfRule>
  </conditionalFormatting>
  <conditionalFormatting sqref="B40 A12:B13 A14:A21 A15:B16 A18:B19 A21:B22 A23:A24 A24:B25 A27:B28 A30:B31 A33:B34 A51:B52 A54:B55 A57:B58 A60:B61 A63:B64 A66:B67 A69:B70 A72:B73 A75:B76">
    <cfRule type="containsText" dxfId="34" priority="23" operator="containsText" text="Vyberte typ vlastnictví">
      <formula>NOT(ISERROR(SEARCH("Vyberte typ vlastnictví",A12)))</formula>
    </cfRule>
  </conditionalFormatting>
  <conditionalFormatting sqref="B79">
    <cfRule type="containsText" dxfId="33" priority="4" operator="containsText" text="Vyberte druh nemovité věci">
      <formula>NOT(ISERROR(SEARCH("Vyberte druh nemovité věci",B79)))</formula>
    </cfRule>
  </conditionalFormatting>
  <conditionalFormatting sqref="B79:B80 B82">
    <cfRule type="expression" dxfId="32" priority="2">
      <formula>$E$1=0</formula>
    </cfRule>
  </conditionalFormatting>
  <conditionalFormatting sqref="B80">
    <cfRule type="containsText" dxfId="31" priority="3" operator="containsText" text="Vyberte specifikaci druhu">
      <formula>NOT(ISERROR(SEARCH("Vyberte specifikaci druhu",B80)))</formula>
    </cfRule>
  </conditionalFormatting>
  <conditionalFormatting sqref="B82">
    <cfRule type="containsText" dxfId="30" priority="5" operator="containsText" text="Vyberte typ vlastnictví">
      <formula>NOT(ISERROR(SEARCH("Vyberte typ vlastnictví",B82)))</formula>
    </cfRule>
  </conditionalFormatting>
  <conditionalFormatting sqref="B3:C10 A4:A10 A48">
    <cfRule type="containsText" dxfId="29" priority="49" operator="containsText" text="Vyberte způsob nabytí">
      <formula>NOT(ISERROR(SEARCH("Vyberte způsob nabytí",A3)))</formula>
    </cfRule>
    <cfRule type="containsText" dxfId="28" priority="51" operator="containsText" text="Vyberte druh nemovité věci">
      <formula>NOT(ISERROR(SEARCH("Vyberte druh nemovité věci",A3)))</formula>
    </cfRule>
  </conditionalFormatting>
  <conditionalFormatting sqref="B3:C10 A4:A10">
    <cfRule type="containsText" dxfId="27" priority="50" operator="containsText" text="Vyberte typ vlastnictví">
      <formula>NOT(ISERROR(SEARCH("Vyberte typ vlastnictví",A3)))</formula>
    </cfRule>
  </conditionalFormatting>
  <conditionalFormatting sqref="C12:C89 A26:A89">
    <cfRule type="containsText" dxfId="26" priority="7" operator="containsText" text="Vyberte typ vlastnictví">
      <formula>NOT(ISERROR(SEARCH("Vyberte typ vlastnictví",A12)))</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2&amp;R&amp;8List č. 06 - Věci nemovité</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600-000000000000}">
          <x14:formula1>
            <xm:f>Data!$K$3:$K$6</xm:f>
          </x14:formula1>
          <xm:sqref>B82 B40</xm:sqref>
        </x14:dataValidation>
        <x14:dataValidation type="list" allowBlank="1" showInputMessage="1" showErrorMessage="1" xr:uid="{00000000-0002-0000-0600-000001000000}">
          <x14:formula1>
            <xm:f>Data!$L$27:$L$37</xm:f>
          </x14:formula1>
          <xm:sqref>B80</xm:sqref>
        </x14:dataValidation>
        <x14:dataValidation type="list" allowBlank="1" showInputMessage="1" showErrorMessage="1" xr:uid="{00000000-0002-0000-0600-000002000000}">
          <x14:formula1>
            <xm:f>Data!$I$3:$I$8</xm:f>
          </x14:formula1>
          <xm:sqref>B79 B37</xm:sqref>
        </x14:dataValidation>
        <x14:dataValidation type="list" allowBlank="1" showInputMessage="1" showErrorMessage="1" xr:uid="{00000000-0002-0000-0600-000003000000}">
          <x14:formula1>
            <xm:f>Data!$L$15:$L$25</xm:f>
          </x14:formula1>
          <xm:sqref>B38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L77"/>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1.5703125" customWidth="1"/>
    <col min="2" max="2" width="59.7109375" customWidth="1"/>
    <col min="3" max="3" width="4.5703125" customWidth="1"/>
    <col min="4" max="4" width="1.85546875" customWidth="1"/>
    <col min="5" max="5" width="0" hidden="1" customWidth="1"/>
    <col min="12" max="12" width="20.28515625" customWidth="1"/>
  </cols>
  <sheetData>
    <row r="1" spans="1:12" ht="14.1"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L1" s="1"/>
    </row>
    <row r="2" spans="1:12" ht="14.1" customHeight="1" x14ac:dyDescent="0.25">
      <c r="L2" s="291"/>
    </row>
    <row r="3" spans="1:12" ht="14.1" customHeight="1" x14ac:dyDescent="0.25">
      <c r="A3" s="215" t="s">
        <v>283</v>
      </c>
      <c r="B3" s="464" t="s">
        <v>100</v>
      </c>
      <c r="C3" s="464"/>
      <c r="L3" s="1"/>
    </row>
    <row r="4" spans="1:12" ht="14.85" customHeight="1" x14ac:dyDescent="0.25">
      <c r="A4" s="123"/>
      <c r="B4" s="123" t="s">
        <v>80</v>
      </c>
      <c r="C4" s="125"/>
      <c r="L4" s="1"/>
    </row>
    <row r="5" spans="1:12" ht="14.85" customHeight="1" x14ac:dyDescent="0.25">
      <c r="A5" s="4" t="s">
        <v>130</v>
      </c>
      <c r="B5" s="474" t="str">
        <f>IF(Oznámení!B7="","",CONCATENATE(Oznámení!B7,", nar. ",TEXT(Oznámení!B8,"dd.mm.rrrr")))</f>
        <v/>
      </c>
      <c r="C5" s="475"/>
      <c r="L5" s="27"/>
    </row>
    <row r="6" spans="1:12" ht="14.85" customHeight="1" x14ac:dyDescent="0.25">
      <c r="A6" s="4" t="s">
        <v>131</v>
      </c>
      <c r="B6" s="461" t="str">
        <f>IF(Oznámení!B21="","",Oznámení!B21)</f>
        <v/>
      </c>
      <c r="C6" s="462"/>
      <c r="L6" s="9"/>
    </row>
    <row r="7" spans="1:12" ht="14.85" customHeight="1" x14ac:dyDescent="0.25">
      <c r="A7" s="4" t="s">
        <v>102</v>
      </c>
      <c r="B7" s="461" t="str">
        <f>IF(E1=1,"Vstupní oznámení; řádné",IF(E1=2,"Vstupní oznámení; doplnění",IF(E1=0,"Vstupní oznámení;       ⃝   řádné              ⃝   doplnění")))</f>
        <v>Vstupní oznámení; řádné</v>
      </c>
      <c r="C7" s="462"/>
      <c r="L7" s="1"/>
    </row>
    <row r="8" spans="1:12" ht="14.85" customHeight="1" x14ac:dyDescent="0.25">
      <c r="A8" s="4" t="s">
        <v>227</v>
      </c>
      <c r="B8" s="470" t="str">
        <f>IF(Oznámení!B30="","",Oznámení!B30)</f>
        <v/>
      </c>
      <c r="C8" s="471"/>
      <c r="L8" s="1"/>
    </row>
    <row r="9" spans="1:12" ht="12" customHeight="1" x14ac:dyDescent="0.25">
      <c r="A9" s="379" t="s">
        <v>247</v>
      </c>
      <c r="B9" s="380"/>
      <c r="C9" s="381"/>
      <c r="L9" s="9"/>
    </row>
    <row r="10" spans="1:12" ht="12" customHeight="1" x14ac:dyDescent="0.25">
      <c r="A10" s="382"/>
      <c r="B10" s="383"/>
      <c r="C10" s="384"/>
      <c r="L10" s="1"/>
    </row>
    <row r="11" spans="1:12" x14ac:dyDescent="0.25">
      <c r="A11" s="105" t="str">
        <f>IF($E$1=0,"Druh 44)*            �","Druh 44)*")</f>
        <v>Druh 44)*</v>
      </c>
      <c r="B11" s="343" t="s">
        <v>26</v>
      </c>
      <c r="C11" s="21"/>
      <c r="L11" s="1"/>
    </row>
    <row r="12" spans="1:12" x14ac:dyDescent="0.25">
      <c r="A12" s="105" t="s">
        <v>255</v>
      </c>
      <c r="B12" s="211"/>
      <c r="C12" s="85"/>
      <c r="L12" s="1"/>
    </row>
    <row r="13" spans="1:12" x14ac:dyDescent="0.25">
      <c r="A13" s="118" t="s">
        <v>5</v>
      </c>
      <c r="B13" s="365"/>
      <c r="C13" s="65"/>
      <c r="L13" s="1"/>
    </row>
    <row r="14" spans="1:12" x14ac:dyDescent="0.25">
      <c r="A14" s="126" t="str">
        <f>IF($E$1=0,"Vlastnictví 46)     �","Vlastnictví 46)")</f>
        <v>Vlastnictví 46)</v>
      </c>
      <c r="B14" s="211" t="s">
        <v>19</v>
      </c>
      <c r="C14" s="63"/>
      <c r="L14" s="9"/>
    </row>
    <row r="15" spans="1:12" ht="15.75" thickBot="1" x14ac:dyDescent="0.3">
      <c r="A15" s="169" t="s">
        <v>248</v>
      </c>
      <c r="B15" s="249"/>
      <c r="C15" s="131"/>
      <c r="L15" s="1"/>
    </row>
    <row r="16" spans="1:12" ht="15.75" thickTop="1" x14ac:dyDescent="0.25">
      <c r="A16" s="105" t="str">
        <f>IF($E$1=0,"Druh 44)*            �","Druh 44)*")</f>
        <v>Druh 44)*</v>
      </c>
      <c r="B16" s="229" t="s">
        <v>26</v>
      </c>
      <c r="C16" s="21"/>
      <c r="L16" s="119"/>
    </row>
    <row r="17" spans="1:12" x14ac:dyDescent="0.25">
      <c r="A17" s="105" t="s">
        <v>255</v>
      </c>
      <c r="B17" s="211"/>
      <c r="C17" s="85"/>
      <c r="L17" s="43"/>
    </row>
    <row r="18" spans="1:12" x14ac:dyDescent="0.25">
      <c r="A18" s="118" t="s">
        <v>5</v>
      </c>
      <c r="B18" s="365"/>
      <c r="C18" s="65"/>
      <c r="L18" s="1"/>
    </row>
    <row r="19" spans="1:12" x14ac:dyDescent="0.25">
      <c r="A19" s="126" t="str">
        <f>IF($E$1=0,"Vlastnictví 46)     �","Vlastnictví 46)")</f>
        <v>Vlastnictví 46)</v>
      </c>
      <c r="B19" s="211" t="s">
        <v>19</v>
      </c>
      <c r="C19" s="63"/>
      <c r="L19" s="1"/>
    </row>
    <row r="20" spans="1:12" ht="15.75" thickBot="1" x14ac:dyDescent="0.3">
      <c r="A20" s="169" t="s">
        <v>248</v>
      </c>
      <c r="B20" s="249"/>
      <c r="C20" s="131"/>
      <c r="L20" s="1"/>
    </row>
    <row r="21" spans="1:12" ht="15.75" thickTop="1" x14ac:dyDescent="0.25">
      <c r="A21" s="105" t="str">
        <f>IF($E$1=0,"Druh 44)*            �","Druh 44)*")</f>
        <v>Druh 44)*</v>
      </c>
      <c r="B21" s="229" t="s">
        <v>26</v>
      </c>
      <c r="C21" s="21"/>
    </row>
    <row r="22" spans="1:12" x14ac:dyDescent="0.25">
      <c r="A22" s="105" t="s">
        <v>255</v>
      </c>
      <c r="B22" s="211"/>
      <c r="C22" s="85"/>
      <c r="L22" s="222"/>
    </row>
    <row r="23" spans="1:12" x14ac:dyDescent="0.25">
      <c r="A23" s="118" t="s">
        <v>5</v>
      </c>
      <c r="B23" s="365"/>
      <c r="C23" s="65"/>
    </row>
    <row r="24" spans="1:12" x14ac:dyDescent="0.25">
      <c r="A24" s="126" t="str">
        <f>IF($E$1=0,"Vlastnictví 46)     �","Vlastnictví 46)")</f>
        <v>Vlastnictví 46)</v>
      </c>
      <c r="B24" s="211" t="s">
        <v>19</v>
      </c>
      <c r="C24" s="63"/>
    </row>
    <row r="25" spans="1:12" ht="15.75" thickBot="1" x14ac:dyDescent="0.3">
      <c r="A25" s="169" t="s">
        <v>248</v>
      </c>
      <c r="B25" s="249"/>
      <c r="C25" s="131"/>
    </row>
    <row r="26" spans="1:12" ht="15.75" thickTop="1" x14ac:dyDescent="0.25">
      <c r="A26" s="105" t="str">
        <f>IF($E$1=0,"Druh 44)*            �","Druh 44)*")</f>
        <v>Druh 44)*</v>
      </c>
      <c r="B26" s="229" t="s">
        <v>26</v>
      </c>
      <c r="C26" s="21"/>
    </row>
    <row r="27" spans="1:12" x14ac:dyDescent="0.25">
      <c r="A27" s="105" t="s">
        <v>255</v>
      </c>
      <c r="B27" s="211"/>
      <c r="C27" s="85"/>
    </row>
    <row r="28" spans="1:12" x14ac:dyDescent="0.25">
      <c r="A28" s="118" t="s">
        <v>5</v>
      </c>
      <c r="B28" s="365"/>
      <c r="C28" s="65"/>
    </row>
    <row r="29" spans="1:12" x14ac:dyDescent="0.25">
      <c r="A29" s="126" t="str">
        <f>IF($E$1=0,"Vlastnictví 46)     �","Vlastnictví 46)")</f>
        <v>Vlastnictví 46)</v>
      </c>
      <c r="B29" s="211" t="s">
        <v>19</v>
      </c>
      <c r="C29" s="63"/>
    </row>
    <row r="30" spans="1:12" ht="15.75" thickBot="1" x14ac:dyDescent="0.3">
      <c r="A30" s="169" t="s">
        <v>248</v>
      </c>
      <c r="B30" s="249"/>
      <c r="C30" s="131"/>
    </row>
    <row r="31" spans="1:12" ht="15.75" thickTop="1" x14ac:dyDescent="0.25">
      <c r="A31" s="105" t="str">
        <f>IF($E$1=0,"Druh 44)*            �","Druh 44)*")</f>
        <v>Druh 44)*</v>
      </c>
      <c r="B31" s="229" t="s">
        <v>26</v>
      </c>
      <c r="C31" s="21"/>
    </row>
    <row r="32" spans="1:12" x14ac:dyDescent="0.25">
      <c r="A32" s="105" t="s">
        <v>255</v>
      </c>
      <c r="B32" s="211"/>
      <c r="C32" s="85"/>
    </row>
    <row r="33" spans="1:3" x14ac:dyDescent="0.25">
      <c r="A33" s="118" t="s">
        <v>5</v>
      </c>
      <c r="B33" s="365"/>
      <c r="C33" s="65"/>
    </row>
    <row r="34" spans="1:3" x14ac:dyDescent="0.25">
      <c r="A34" s="126" t="str">
        <f>IF($E$1=0,"Vlastnictví 46)     �","Vlastnictví 46)")</f>
        <v>Vlastnictví 46)</v>
      </c>
      <c r="B34" s="211" t="s">
        <v>19</v>
      </c>
      <c r="C34" s="63"/>
    </row>
    <row r="35" spans="1:3" ht="15.75" thickBot="1" x14ac:dyDescent="0.3">
      <c r="A35" s="169" t="s">
        <v>248</v>
      </c>
      <c r="B35" s="249"/>
      <c r="C35" s="131"/>
    </row>
    <row r="36" spans="1:3" ht="15.75" thickTop="1" x14ac:dyDescent="0.25">
      <c r="A36" s="105" t="str">
        <f>IF($E$1=0,"Druh 44)*            �","Druh 44)*")</f>
        <v>Druh 44)*</v>
      </c>
      <c r="B36" s="229" t="s">
        <v>26</v>
      </c>
      <c r="C36" s="21"/>
    </row>
    <row r="37" spans="1:3" x14ac:dyDescent="0.25">
      <c r="A37" s="105" t="s">
        <v>255</v>
      </c>
      <c r="B37" s="211"/>
      <c r="C37" s="85"/>
    </row>
    <row r="38" spans="1:3" x14ac:dyDescent="0.25">
      <c r="A38" s="118" t="s">
        <v>5</v>
      </c>
      <c r="B38" s="365"/>
      <c r="C38" s="65"/>
    </row>
    <row r="39" spans="1:3" x14ac:dyDescent="0.25">
      <c r="A39" s="126" t="str">
        <f>IF($E$1=0,"Vlastnictví 46)     �","Vlastnictví 46)")</f>
        <v>Vlastnictví 46)</v>
      </c>
      <c r="B39" s="211" t="s">
        <v>19</v>
      </c>
      <c r="C39" s="63"/>
    </row>
    <row r="40" spans="1:3" ht="15.75" thickBot="1" x14ac:dyDescent="0.3">
      <c r="A40" s="169" t="s">
        <v>248</v>
      </c>
      <c r="B40" s="249"/>
      <c r="C40" s="131"/>
    </row>
    <row r="41" spans="1:3" ht="15.75" thickTop="1" x14ac:dyDescent="0.25">
      <c r="A41" s="105" t="str">
        <f>IF($E$1=0,"Druh 44)*            �","Druh 44)*")</f>
        <v>Druh 44)*</v>
      </c>
      <c r="B41" s="211" t="s">
        <v>26</v>
      </c>
      <c r="C41" s="21"/>
    </row>
    <row r="42" spans="1:3" x14ac:dyDescent="0.25">
      <c r="A42" s="105" t="s">
        <v>255</v>
      </c>
      <c r="B42" s="211"/>
      <c r="C42" s="85"/>
    </row>
    <row r="43" spans="1:3" x14ac:dyDescent="0.25">
      <c r="A43" s="118" t="s">
        <v>5</v>
      </c>
      <c r="B43" s="365"/>
      <c r="C43" s="65"/>
    </row>
    <row r="44" spans="1:3" x14ac:dyDescent="0.25">
      <c r="A44" s="126" t="str">
        <f>IF($E$1=0,"Vlastnictví 46)     �","Vlastnictví 46)")</f>
        <v>Vlastnictví 46)</v>
      </c>
      <c r="B44" s="211" t="s">
        <v>19</v>
      </c>
      <c r="C44" s="63"/>
    </row>
    <row r="45" spans="1:3" ht="15.75" thickBot="1" x14ac:dyDescent="0.3">
      <c r="A45" s="169" t="s">
        <v>248</v>
      </c>
      <c r="B45" s="249"/>
      <c r="C45" s="131"/>
    </row>
    <row r="46" spans="1:3" ht="15.75" thickTop="1" x14ac:dyDescent="0.25">
      <c r="A46" s="105" t="str">
        <f>IF($E$1=0,"Druh 44)*            �","Druh 44)*")</f>
        <v>Druh 44)*</v>
      </c>
      <c r="B46" s="229" t="s">
        <v>26</v>
      </c>
      <c r="C46" s="21"/>
    </row>
    <row r="47" spans="1:3" x14ac:dyDescent="0.25">
      <c r="A47" s="105" t="s">
        <v>255</v>
      </c>
      <c r="B47" s="211"/>
      <c r="C47" s="85"/>
    </row>
    <row r="48" spans="1:3" x14ac:dyDescent="0.25">
      <c r="A48" s="118" t="s">
        <v>5</v>
      </c>
      <c r="B48" s="365"/>
      <c r="C48" s="65"/>
    </row>
    <row r="49" spans="1:3" x14ac:dyDescent="0.25">
      <c r="A49" s="126" t="str">
        <f>IF($E$1=0,"Vlastnictví 46)     �","Vlastnictví 46)")</f>
        <v>Vlastnictví 46)</v>
      </c>
      <c r="B49" s="211" t="s">
        <v>19</v>
      </c>
      <c r="C49" s="63"/>
    </row>
    <row r="50" spans="1:3" ht="15.75" thickBot="1" x14ac:dyDescent="0.3">
      <c r="A50" s="169" t="s">
        <v>248</v>
      </c>
      <c r="B50" s="249"/>
      <c r="C50" s="131"/>
    </row>
    <row r="51" spans="1:3" ht="15.75" thickTop="1" x14ac:dyDescent="0.25">
      <c r="A51" s="105" t="str">
        <f>IF($E$1=0,"Druh 44)*            �","Druh 44)*")</f>
        <v>Druh 44)*</v>
      </c>
      <c r="B51" s="229" t="s">
        <v>26</v>
      </c>
      <c r="C51" s="21"/>
    </row>
    <row r="52" spans="1:3" x14ac:dyDescent="0.25">
      <c r="A52" s="105" t="s">
        <v>255</v>
      </c>
      <c r="B52" s="211"/>
      <c r="C52" s="85"/>
    </row>
    <row r="53" spans="1:3" x14ac:dyDescent="0.25">
      <c r="A53" s="118" t="s">
        <v>5</v>
      </c>
      <c r="B53" s="365"/>
      <c r="C53" s="65"/>
    </row>
    <row r="54" spans="1:3" x14ac:dyDescent="0.25">
      <c r="A54" s="126" t="str">
        <f>IF($E$1=0,"Vlastnictví 46)     �","Vlastnictví 46)")</f>
        <v>Vlastnictví 46)</v>
      </c>
      <c r="B54" s="211" t="s">
        <v>19</v>
      </c>
      <c r="C54" s="63"/>
    </row>
    <row r="55" spans="1:3" ht="15.75" thickBot="1" x14ac:dyDescent="0.3">
      <c r="A55" s="169" t="s">
        <v>248</v>
      </c>
      <c r="B55" s="249"/>
      <c r="C55" s="131"/>
    </row>
    <row r="56" spans="1:3" ht="15.75" thickTop="1" x14ac:dyDescent="0.25">
      <c r="A56" s="105" t="str">
        <f>IF($E$1=0,"Druh 44)*            �","Druh 44)*")</f>
        <v>Druh 44)*</v>
      </c>
      <c r="B56" s="229" t="s">
        <v>26</v>
      </c>
      <c r="C56" s="21"/>
    </row>
    <row r="57" spans="1:3" x14ac:dyDescent="0.25">
      <c r="A57" s="105" t="s">
        <v>255</v>
      </c>
      <c r="B57" s="211"/>
      <c r="C57" s="85"/>
    </row>
    <row r="58" spans="1:3" x14ac:dyDescent="0.25">
      <c r="A58" s="118" t="s">
        <v>5</v>
      </c>
      <c r="B58" s="365"/>
      <c r="C58" s="65"/>
    </row>
    <row r="59" spans="1:3" x14ac:dyDescent="0.25">
      <c r="A59" s="126" t="str">
        <f>IF($E$1=0,"Vlastnictví 46)     �","Vlastnictví 46)")</f>
        <v>Vlastnictví 46)</v>
      </c>
      <c r="B59" s="211" t="s">
        <v>19</v>
      </c>
      <c r="C59" s="63"/>
    </row>
    <row r="60" spans="1:3" ht="15.75" thickBot="1" x14ac:dyDescent="0.3">
      <c r="A60" s="169" t="s">
        <v>248</v>
      </c>
      <c r="B60" s="249"/>
      <c r="C60" s="131"/>
    </row>
    <row r="61" spans="1:3" ht="15.75" thickTop="1" x14ac:dyDescent="0.25">
      <c r="A61" s="105" t="str">
        <f>IF($E$1=0,"Druh 44)*            �","Druh 44)*")</f>
        <v>Druh 44)*</v>
      </c>
      <c r="B61" s="229" t="s">
        <v>26</v>
      </c>
      <c r="C61" s="21"/>
    </row>
    <row r="62" spans="1:3" x14ac:dyDescent="0.25">
      <c r="A62" s="105" t="s">
        <v>255</v>
      </c>
      <c r="B62" s="211"/>
      <c r="C62" s="85"/>
    </row>
    <row r="63" spans="1:3" x14ac:dyDescent="0.25">
      <c r="A63" s="118" t="s">
        <v>5</v>
      </c>
      <c r="B63" s="365"/>
      <c r="C63" s="65"/>
    </row>
    <row r="64" spans="1:3" x14ac:dyDescent="0.25">
      <c r="A64" s="126" t="str">
        <f>IF($E$1=0,"Vlastnictví 46)     �","Vlastnictví 46)")</f>
        <v>Vlastnictví 46)</v>
      </c>
      <c r="B64" s="211" t="s">
        <v>19</v>
      </c>
      <c r="C64" s="63"/>
    </row>
    <row r="65" spans="1:3" ht="15.75" thickBot="1" x14ac:dyDescent="0.3">
      <c r="A65" s="169" t="s">
        <v>248</v>
      </c>
      <c r="B65" s="249"/>
      <c r="C65" s="131"/>
    </row>
    <row r="66" spans="1:3" ht="15.75" thickTop="1" x14ac:dyDescent="0.25">
      <c r="A66" s="105" t="str">
        <f>IF($E$1=0,"Druh 44)*            �","Druh 44)*")</f>
        <v>Druh 44)*</v>
      </c>
      <c r="B66" s="229" t="s">
        <v>26</v>
      </c>
      <c r="C66" s="21"/>
    </row>
    <row r="67" spans="1:3" x14ac:dyDescent="0.25">
      <c r="A67" s="105" t="s">
        <v>255</v>
      </c>
      <c r="B67" s="211"/>
      <c r="C67" s="85"/>
    </row>
    <row r="68" spans="1:3" x14ac:dyDescent="0.25">
      <c r="A68" s="118" t="s">
        <v>5</v>
      </c>
      <c r="B68" s="365"/>
      <c r="C68" s="65"/>
    </row>
    <row r="69" spans="1:3" x14ac:dyDescent="0.25">
      <c r="A69" s="126" t="str">
        <f>IF($E$1=0,"Vlastnictví 46)     �","Vlastnictví 46)")</f>
        <v>Vlastnictví 46)</v>
      </c>
      <c r="B69" s="211" t="s">
        <v>19</v>
      </c>
      <c r="C69" s="63"/>
    </row>
    <row r="70" spans="1:3" ht="15.75" thickBot="1" x14ac:dyDescent="0.3">
      <c r="A70" s="169" t="s">
        <v>248</v>
      </c>
      <c r="B70" s="249"/>
      <c r="C70" s="131"/>
    </row>
    <row r="71" spans="1:3" ht="15.75" thickTop="1" x14ac:dyDescent="0.25">
      <c r="A71" s="105" t="str">
        <f>IF($E$1=0,"Druh 44)*            �","Druh 44)*")</f>
        <v>Druh 44)*</v>
      </c>
      <c r="B71" s="229" t="s">
        <v>26</v>
      </c>
      <c r="C71" s="21"/>
    </row>
    <row r="72" spans="1:3" x14ac:dyDescent="0.25">
      <c r="A72" s="105" t="s">
        <v>255</v>
      </c>
      <c r="B72" s="211"/>
      <c r="C72" s="85"/>
    </row>
    <row r="73" spans="1:3" x14ac:dyDescent="0.25">
      <c r="A73" s="118" t="s">
        <v>5</v>
      </c>
      <c r="B73" s="365"/>
      <c r="C73" s="65"/>
    </row>
    <row r="74" spans="1:3" x14ac:dyDescent="0.25">
      <c r="A74" s="126" t="str">
        <f>IF($E$1=0,"Vlastnictví 46)     �","Vlastnictví 46)")</f>
        <v>Vlastnictví 46)</v>
      </c>
      <c r="B74" s="211" t="s">
        <v>19</v>
      </c>
      <c r="C74" s="63"/>
    </row>
    <row r="75" spans="1:3" ht="15.75" thickBot="1" x14ac:dyDescent="0.3">
      <c r="A75" s="169" t="s">
        <v>248</v>
      </c>
      <c r="B75" s="249"/>
      <c r="C75" s="131"/>
    </row>
    <row r="76" spans="1:3" ht="14.85" customHeight="1" thickTop="1" x14ac:dyDescent="0.25"/>
    <row r="77" spans="1:3" x14ac:dyDescent="0.25">
      <c r="A77" t="s">
        <v>109</v>
      </c>
      <c r="B77" s="351"/>
    </row>
  </sheetData>
  <sheetProtection algorithmName="SHA-512" hashValue="NLkVOd4nx1PBdXPBBFCMemTstkxaSqSEM2EH1DmY7Za7YoIfAQYrmPuUm5mpuQA/JqlkI3I5tz4wzksuoETryQ==" saltValue="PhDNY/NgX+k639WqS7KcXA==" spinCount="100000" sheet="1" objects="1" scenarios="1"/>
  <mergeCells count="7">
    <mergeCell ref="A1:C1"/>
    <mergeCell ref="B3:C3"/>
    <mergeCell ref="B5:C5"/>
    <mergeCell ref="A9:C10"/>
    <mergeCell ref="B7:C7"/>
    <mergeCell ref="B8:C8"/>
    <mergeCell ref="B6:C6"/>
  </mergeCells>
  <conditionalFormatting sqref="B11 B14 B16 B19 B21 B24 B26 B29 B31 B34 B36 B39 B41 B44 B46 B49 B51 B54 B56 B59 B61 B64 B66 B69">
    <cfRule type="expression" dxfId="25" priority="3">
      <formula>$E$1=0</formula>
    </cfRule>
  </conditionalFormatting>
  <conditionalFormatting sqref="B71 B74">
    <cfRule type="expression" dxfId="24" priority="1">
      <formula>$E$1=0</formula>
    </cfRule>
  </conditionalFormatting>
  <conditionalFormatting sqref="B1:XFD1048576 A71:C75 A4:A1048576">
    <cfRule type="containsText" dxfId="23" priority="4" operator="containsText" text="Vyberte druh">
      <formula>NOT(ISERROR(SEARCH("Vyberte druh",A1)))</formula>
    </cfRule>
    <cfRule type="containsText" dxfId="22" priority="7" operator="containsText" text="Vyberte typ vlastnictví">
      <formula>NOT(ISERROR(SEARCH("Vyberte typ vlastnictví",A1)))</formula>
    </cfRule>
  </conditionalFormatting>
  <pageMargins left="0.78740157480314998" right="0.59055118110236204" top="0.78740157480314998" bottom="0.78740157480314998" header="0.31496062992126" footer="0.31496062992126"/>
  <pageSetup paperSize="9" orientation="portrait" horizontalDpi="0" verticalDpi="0" r:id="rId1"/>
  <headerFooter differentFirst="1">
    <oddHeader>&amp;L&amp;8strana č. 2&amp;R&amp;8List č. 07 - Cenné papíry, zaknihované cenné papíry nebo práva s nimi spojená</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Data!$O$3:$O$6</xm:f>
          </x14:formula1>
          <xm:sqref>B69 B74 B64 B54 B44 B34 B24 B14 B19 B29 B39 B49 B59</xm:sqref>
        </x14:dataValidation>
        <x14:dataValidation type="list" allowBlank="1" showInputMessage="1" showErrorMessage="1" xr:uid="{00000000-0002-0000-0700-000001000000}">
          <x14:formula1>
            <xm:f>Data!$N$3:$N$11</xm:f>
          </x14:formula1>
          <xm:sqref>B66 B71 B61 B51 B41 B31 B21 B11 B16 B26 B36 B46 B56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M76"/>
  <sheetViews>
    <sheetView showGridLines="0" showRowColHeaders="0" showRuler="0" zoomScale="125" zoomScaleNormal="125" zoomScalePageLayoutView="125" workbookViewId="0">
      <selection activeCell="B11" sqref="B11"/>
    </sheetView>
  </sheetViews>
  <sheetFormatPr defaultColWidth="9.140625" defaultRowHeight="15" x14ac:dyDescent="0.25"/>
  <cols>
    <col min="1" max="1" width="21.5703125" customWidth="1"/>
    <col min="2" max="2" width="59.7109375" customWidth="1"/>
    <col min="3" max="3" width="4.5703125" customWidth="1"/>
    <col min="4" max="4" width="1.85546875" customWidth="1"/>
    <col min="5" max="5" width="0" hidden="1" customWidth="1"/>
    <col min="13" max="13" width="12.85546875" customWidth="1"/>
  </cols>
  <sheetData>
    <row r="1" spans="1:13" ht="15" customHeight="1" x14ac:dyDescent="0.25">
      <c r="A1" s="469" t="str">
        <f>IF(Data!W2=1,"Prazdný list netiskněte. Vyplňte pouze v případě, že počet políček v Oznámení nebude dostatečný.","Vytiskněte a vyplňte pouze v případě, že počet políček v Oznámení nebude dostatečný")</f>
        <v>Prazdný list netiskněte. Vyplňte pouze v případě, že počet políček v Oznámení nebude dostatečný.</v>
      </c>
      <c r="B1" s="469"/>
      <c r="C1" s="469"/>
      <c r="E1" s="222">
        <f>Data!W2</f>
        <v>1</v>
      </c>
      <c r="M1" s="1"/>
    </row>
    <row r="2" spans="1:13" x14ac:dyDescent="0.25">
      <c r="M2" s="1"/>
    </row>
    <row r="3" spans="1:13" ht="15" customHeight="1" x14ac:dyDescent="0.25">
      <c r="A3" s="476" t="s">
        <v>284</v>
      </c>
      <c r="B3" s="476"/>
      <c r="C3" s="476"/>
      <c r="M3" s="324"/>
    </row>
    <row r="4" spans="1:13" x14ac:dyDescent="0.25">
      <c r="A4" s="123"/>
      <c r="B4" s="123" t="s">
        <v>80</v>
      </c>
      <c r="C4" s="216"/>
      <c r="M4" s="1"/>
    </row>
    <row r="5" spans="1:13" x14ac:dyDescent="0.25">
      <c r="A5" s="4" t="s">
        <v>130</v>
      </c>
      <c r="B5" s="474" t="str">
        <f>IF(Oznámení!B7="","",CONCATENATE(Oznámení!B7,", nar. ",TEXT(Oznámení!B8,"dd.mm.rrrr")))</f>
        <v/>
      </c>
      <c r="C5" s="475"/>
      <c r="M5" s="1"/>
    </row>
    <row r="6" spans="1:13" ht="15" customHeight="1" x14ac:dyDescent="0.25">
      <c r="A6" s="4" t="s">
        <v>131</v>
      </c>
      <c r="B6" s="461" t="str">
        <f>IF(Oznámení!B21="","",Oznámení!B21)</f>
        <v/>
      </c>
      <c r="C6" s="462"/>
      <c r="M6" s="27"/>
    </row>
    <row r="7" spans="1:13" x14ac:dyDescent="0.25">
      <c r="A7" s="4" t="s">
        <v>102</v>
      </c>
      <c r="B7" s="461" t="str">
        <f>IF(E1=1,"Vstupní oznámení; řádné",IF(E1=2,"Vstupní oznámení; doplnění",IF(E1=0,"Vstupní oznámení;       ⃝   řádné              ⃝   doplnění")))</f>
        <v>Vstupní oznámení; řádné</v>
      </c>
      <c r="C7" s="462"/>
      <c r="M7" s="9"/>
    </row>
    <row r="8" spans="1:13" x14ac:dyDescent="0.25">
      <c r="A8" s="4" t="s">
        <v>227</v>
      </c>
      <c r="B8" s="470" t="str">
        <f>IF(Oznámení!B30="","",Oznámení!B30)</f>
        <v/>
      </c>
      <c r="C8" s="471"/>
      <c r="M8" s="1"/>
    </row>
    <row r="9" spans="1:13" x14ac:dyDescent="0.25">
      <c r="A9" s="388" t="s">
        <v>256</v>
      </c>
      <c r="B9" s="389"/>
      <c r="C9" s="390"/>
      <c r="M9" s="1"/>
    </row>
    <row r="10" spans="1:13" x14ac:dyDescent="0.25">
      <c r="A10" s="394"/>
      <c r="B10" s="395"/>
      <c r="C10" s="396"/>
    </row>
    <row r="11" spans="1:13" ht="26.25" x14ac:dyDescent="0.25">
      <c r="A11" s="55" t="s">
        <v>257</v>
      </c>
      <c r="B11" s="343"/>
    </row>
    <row r="12" spans="1:13" x14ac:dyDescent="0.25">
      <c r="A12" s="55" t="s">
        <v>258</v>
      </c>
      <c r="B12" s="211"/>
    </row>
    <row r="13" spans="1:13" x14ac:dyDescent="0.25">
      <c r="A13" s="168" t="s">
        <v>112</v>
      </c>
      <c r="B13" s="365"/>
    </row>
    <row r="14" spans="1:13" x14ac:dyDescent="0.25">
      <c r="A14" s="168" t="str">
        <f>IF(E1=0,"Vlastnictví 51)       �","Vlastnictví 51)")</f>
        <v>Vlastnictví 51)</v>
      </c>
      <c r="B14" s="211" t="s">
        <v>19</v>
      </c>
    </row>
    <row r="15" spans="1:13" x14ac:dyDescent="0.25">
      <c r="A15" s="477" t="s">
        <v>259</v>
      </c>
      <c r="B15" s="477"/>
      <c r="C15" s="477"/>
    </row>
    <row r="16" spans="1:13" x14ac:dyDescent="0.25">
      <c r="A16" s="102" t="s">
        <v>111</v>
      </c>
      <c r="B16" s="227"/>
    </row>
    <row r="17" spans="1:3" x14ac:dyDescent="0.25">
      <c r="A17" s="118" t="s">
        <v>116</v>
      </c>
      <c r="B17" s="211"/>
    </row>
    <row r="18" spans="1:3" ht="15.75" thickBot="1" x14ac:dyDescent="0.3">
      <c r="A18" s="144" t="s">
        <v>250</v>
      </c>
      <c r="B18" s="249"/>
      <c r="C18" s="140"/>
    </row>
    <row r="19" spans="1:3" ht="26.25" thickTop="1" x14ac:dyDescent="0.25">
      <c r="A19" s="105" t="s">
        <v>257</v>
      </c>
      <c r="B19" s="229"/>
    </row>
    <row r="20" spans="1:3" x14ac:dyDescent="0.25">
      <c r="A20" s="105" t="s">
        <v>258</v>
      </c>
      <c r="B20" s="211"/>
    </row>
    <row r="21" spans="1:3" x14ac:dyDescent="0.25">
      <c r="A21" s="106" t="s">
        <v>112</v>
      </c>
      <c r="B21" s="365"/>
    </row>
    <row r="22" spans="1:3" x14ac:dyDescent="0.25">
      <c r="A22" s="106" t="str">
        <f>IF(E1=0,"Vlastnictví 51)       �","Vlastnictví 51)")</f>
        <v>Vlastnictví 51)</v>
      </c>
      <c r="B22" s="211" t="s">
        <v>19</v>
      </c>
    </row>
    <row r="23" spans="1:3" x14ac:dyDescent="0.25">
      <c r="A23" s="477" t="s">
        <v>259</v>
      </c>
      <c r="B23" s="477"/>
      <c r="C23" s="477"/>
    </row>
    <row r="24" spans="1:3" x14ac:dyDescent="0.25">
      <c r="A24" s="102" t="s">
        <v>111</v>
      </c>
      <c r="B24" s="227"/>
    </row>
    <row r="25" spans="1:3" x14ac:dyDescent="0.25">
      <c r="A25" s="118" t="s">
        <v>116</v>
      </c>
      <c r="B25" s="211"/>
    </row>
    <row r="26" spans="1:3" ht="15.75" thickBot="1" x14ac:dyDescent="0.3">
      <c r="A26" s="144" t="s">
        <v>250</v>
      </c>
      <c r="B26" s="249"/>
      <c r="C26" s="140"/>
    </row>
    <row r="27" spans="1:3" ht="26.25" thickTop="1" x14ac:dyDescent="0.25">
      <c r="A27" s="105" t="s">
        <v>257</v>
      </c>
      <c r="B27" s="229"/>
    </row>
    <row r="28" spans="1:3" x14ac:dyDescent="0.25">
      <c r="A28" s="105" t="s">
        <v>258</v>
      </c>
      <c r="B28" s="211"/>
    </row>
    <row r="29" spans="1:3" x14ac:dyDescent="0.25">
      <c r="A29" s="106" t="s">
        <v>112</v>
      </c>
      <c r="B29" s="365"/>
    </row>
    <row r="30" spans="1:3" x14ac:dyDescent="0.25">
      <c r="A30" s="106" t="str">
        <f>IF(E1=0,"Vlastnictví 51)       �","Vlastnictví 51)")</f>
        <v>Vlastnictví 51)</v>
      </c>
      <c r="B30" s="211" t="s">
        <v>19</v>
      </c>
    </row>
    <row r="31" spans="1:3" x14ac:dyDescent="0.25">
      <c r="A31" s="477" t="s">
        <v>259</v>
      </c>
      <c r="B31" s="477"/>
      <c r="C31" s="477"/>
    </row>
    <row r="32" spans="1:3" x14ac:dyDescent="0.25">
      <c r="A32" s="102" t="s">
        <v>111</v>
      </c>
      <c r="B32" s="227"/>
    </row>
    <row r="33" spans="1:3" x14ac:dyDescent="0.25">
      <c r="A33" s="118" t="s">
        <v>116</v>
      </c>
      <c r="B33" s="211"/>
    </row>
    <row r="34" spans="1:3" ht="15.75" thickBot="1" x14ac:dyDescent="0.3">
      <c r="A34" s="144" t="s">
        <v>250</v>
      </c>
      <c r="B34" s="249"/>
      <c r="C34" s="140"/>
    </row>
    <row r="35" spans="1:3" ht="26.25" thickTop="1" x14ac:dyDescent="0.25">
      <c r="A35" s="105" t="s">
        <v>257</v>
      </c>
      <c r="B35" s="229"/>
    </row>
    <row r="36" spans="1:3" x14ac:dyDescent="0.25">
      <c r="A36" s="105" t="s">
        <v>258</v>
      </c>
      <c r="B36" s="211"/>
    </row>
    <row r="37" spans="1:3" x14ac:dyDescent="0.25">
      <c r="A37" s="106" t="s">
        <v>112</v>
      </c>
      <c r="B37" s="365"/>
    </row>
    <row r="38" spans="1:3" x14ac:dyDescent="0.25">
      <c r="A38" s="106" t="str">
        <f>IF(E1=0,"Vlastnictví 51)       �","Vlastnictví 51)")</f>
        <v>Vlastnictví 51)</v>
      </c>
      <c r="B38" s="211" t="s">
        <v>19</v>
      </c>
    </row>
    <row r="39" spans="1:3" x14ac:dyDescent="0.25">
      <c r="A39" s="477" t="s">
        <v>259</v>
      </c>
      <c r="B39" s="477"/>
      <c r="C39" s="477"/>
    </row>
    <row r="40" spans="1:3" x14ac:dyDescent="0.25">
      <c r="A40" s="18" t="s">
        <v>111</v>
      </c>
      <c r="B40" s="227"/>
    </row>
    <row r="41" spans="1:3" x14ac:dyDescent="0.25">
      <c r="A41" s="121" t="s">
        <v>116</v>
      </c>
      <c r="B41" s="211"/>
    </row>
    <row r="42" spans="1:3" ht="15.75" thickBot="1" x14ac:dyDescent="0.3">
      <c r="A42" s="142" t="s">
        <v>250</v>
      </c>
      <c r="B42" s="249"/>
      <c r="C42" s="140"/>
    </row>
    <row r="43" spans="1:3" ht="26.25" thickTop="1" x14ac:dyDescent="0.25">
      <c r="A43" s="105" t="s">
        <v>257</v>
      </c>
      <c r="B43" s="211"/>
    </row>
    <row r="44" spans="1:3" x14ac:dyDescent="0.25">
      <c r="A44" s="105" t="s">
        <v>258</v>
      </c>
      <c r="B44" s="211"/>
    </row>
    <row r="45" spans="1:3" x14ac:dyDescent="0.25">
      <c r="A45" s="106" t="s">
        <v>112</v>
      </c>
      <c r="B45" s="365"/>
    </row>
    <row r="46" spans="1:3" x14ac:dyDescent="0.25">
      <c r="A46" s="106" t="str">
        <f>IF(E1=0,"Vlastnictví 51)       �","Vlastnictví 51)")</f>
        <v>Vlastnictví 51)</v>
      </c>
      <c r="B46" s="211" t="s">
        <v>19</v>
      </c>
    </row>
    <row r="47" spans="1:3" x14ac:dyDescent="0.25">
      <c r="A47" s="477" t="s">
        <v>259</v>
      </c>
      <c r="B47" s="477"/>
      <c r="C47" s="477"/>
    </row>
    <row r="48" spans="1:3" x14ac:dyDescent="0.25">
      <c r="A48" s="102" t="s">
        <v>111</v>
      </c>
      <c r="B48" s="227"/>
    </row>
    <row r="49" spans="1:3" x14ac:dyDescent="0.25">
      <c r="A49" s="118" t="s">
        <v>116</v>
      </c>
      <c r="B49" s="211"/>
    </row>
    <row r="50" spans="1:3" ht="15.75" thickBot="1" x14ac:dyDescent="0.3">
      <c r="A50" s="144" t="s">
        <v>250</v>
      </c>
      <c r="B50" s="249"/>
      <c r="C50" s="140"/>
    </row>
    <row r="51" spans="1:3" ht="26.25" thickTop="1" x14ac:dyDescent="0.25">
      <c r="A51" s="105" t="s">
        <v>257</v>
      </c>
      <c r="B51" s="229"/>
    </row>
    <row r="52" spans="1:3" x14ac:dyDescent="0.25">
      <c r="A52" s="105" t="s">
        <v>258</v>
      </c>
      <c r="B52" s="211"/>
    </row>
    <row r="53" spans="1:3" x14ac:dyDescent="0.25">
      <c r="A53" s="106" t="s">
        <v>112</v>
      </c>
      <c r="B53" s="365"/>
    </row>
    <row r="54" spans="1:3" x14ac:dyDescent="0.25">
      <c r="A54" s="106" t="str">
        <f>IF(E1=0,"Vlastnictví 51)       �","Vlastnictví 51)")</f>
        <v>Vlastnictví 51)</v>
      </c>
      <c r="B54" s="211" t="s">
        <v>19</v>
      </c>
    </row>
    <row r="55" spans="1:3" x14ac:dyDescent="0.25">
      <c r="A55" s="477" t="s">
        <v>259</v>
      </c>
      <c r="B55" s="477"/>
      <c r="C55" s="477"/>
    </row>
    <row r="56" spans="1:3" x14ac:dyDescent="0.25">
      <c r="A56" s="102" t="s">
        <v>111</v>
      </c>
      <c r="B56" s="227"/>
    </row>
    <row r="57" spans="1:3" x14ac:dyDescent="0.25">
      <c r="A57" s="118" t="s">
        <v>116</v>
      </c>
      <c r="B57" s="211"/>
    </row>
    <row r="58" spans="1:3" ht="15.75" thickBot="1" x14ac:dyDescent="0.3">
      <c r="A58" s="144" t="s">
        <v>250</v>
      </c>
      <c r="B58" s="249"/>
      <c r="C58" s="140"/>
    </row>
    <row r="59" spans="1:3" ht="26.25" thickTop="1" x14ac:dyDescent="0.25">
      <c r="A59" s="105" t="s">
        <v>257</v>
      </c>
      <c r="B59" s="229"/>
    </row>
    <row r="60" spans="1:3" x14ac:dyDescent="0.25">
      <c r="A60" s="105" t="s">
        <v>258</v>
      </c>
      <c r="B60" s="211"/>
    </row>
    <row r="61" spans="1:3" x14ac:dyDescent="0.25">
      <c r="A61" s="106" t="s">
        <v>112</v>
      </c>
      <c r="B61" s="365"/>
    </row>
    <row r="62" spans="1:3" x14ac:dyDescent="0.25">
      <c r="A62" s="106" t="str">
        <f>IF(E1=0,"Vlastnictví 51)       �","Vlastnictví 51)")</f>
        <v>Vlastnictví 51)</v>
      </c>
      <c r="B62" s="211" t="s">
        <v>19</v>
      </c>
    </row>
    <row r="63" spans="1:3" x14ac:dyDescent="0.25">
      <c r="A63" s="477" t="s">
        <v>259</v>
      </c>
      <c r="B63" s="477"/>
      <c r="C63" s="477"/>
    </row>
    <row r="64" spans="1:3" x14ac:dyDescent="0.25">
      <c r="A64" s="102" t="s">
        <v>111</v>
      </c>
      <c r="B64" s="227"/>
    </row>
    <row r="65" spans="1:3" x14ac:dyDescent="0.25">
      <c r="A65" s="118" t="s">
        <v>116</v>
      </c>
      <c r="B65" s="211"/>
    </row>
    <row r="66" spans="1:3" ht="15.75" thickBot="1" x14ac:dyDescent="0.3">
      <c r="A66" s="144" t="s">
        <v>250</v>
      </c>
      <c r="B66" s="249"/>
      <c r="C66" s="140"/>
    </row>
    <row r="67" spans="1:3" ht="26.25" thickTop="1" x14ac:dyDescent="0.25">
      <c r="A67" s="105" t="s">
        <v>257</v>
      </c>
      <c r="B67" s="229"/>
    </row>
    <row r="68" spans="1:3" x14ac:dyDescent="0.25">
      <c r="A68" s="105" t="s">
        <v>258</v>
      </c>
      <c r="B68" s="211"/>
    </row>
    <row r="69" spans="1:3" x14ac:dyDescent="0.25">
      <c r="A69" s="106" t="s">
        <v>112</v>
      </c>
      <c r="B69" s="365"/>
    </row>
    <row r="70" spans="1:3" x14ac:dyDescent="0.25">
      <c r="A70" s="106" t="str">
        <f>IF(E1=0,"Vlastnictví 51)       �","Vlastnictví 51)")</f>
        <v>Vlastnictví 51)</v>
      </c>
      <c r="B70" s="211" t="s">
        <v>19</v>
      </c>
    </row>
    <row r="71" spans="1:3" x14ac:dyDescent="0.25">
      <c r="A71" s="477" t="s">
        <v>259</v>
      </c>
      <c r="B71" s="477"/>
      <c r="C71" s="477"/>
    </row>
    <row r="72" spans="1:3" x14ac:dyDescent="0.25">
      <c r="A72" s="102" t="s">
        <v>111</v>
      </c>
      <c r="B72" s="227"/>
    </row>
    <row r="73" spans="1:3" x14ac:dyDescent="0.25">
      <c r="A73" s="118" t="s">
        <v>116</v>
      </c>
      <c r="B73" s="211"/>
    </row>
    <row r="74" spans="1:3" ht="15.75" thickBot="1" x14ac:dyDescent="0.3">
      <c r="A74" s="142" t="s">
        <v>250</v>
      </c>
      <c r="B74" s="249"/>
      <c r="C74" s="140"/>
    </row>
    <row r="75" spans="1:3" ht="15" customHeight="1" thickTop="1" x14ac:dyDescent="0.25"/>
    <row r="76" spans="1:3" x14ac:dyDescent="0.25">
      <c r="A76" s="327" t="s">
        <v>109</v>
      </c>
      <c r="B76" s="351"/>
    </row>
  </sheetData>
  <sheetProtection algorithmName="SHA-512" hashValue="ZUlrCVWN6bf25vJPFd6JHEM1hDZUsLeKW2K7brqR5vFqQakdvKs+xucDFAWXd5rNCR8MbGl9aNDcAMk4ttdciw==" saltValue="bJK+5TI5RqCq9XASJk3FUQ==" spinCount="100000" sheet="1" objects="1" scenarios="1"/>
  <mergeCells count="15">
    <mergeCell ref="A1:C1"/>
    <mergeCell ref="A3:C3"/>
    <mergeCell ref="A71:C71"/>
    <mergeCell ref="A31:C31"/>
    <mergeCell ref="A39:C39"/>
    <mergeCell ref="A47:C47"/>
    <mergeCell ref="A63:C63"/>
    <mergeCell ref="A55:C55"/>
    <mergeCell ref="A15:C15"/>
    <mergeCell ref="A23:C23"/>
    <mergeCell ref="B5:C5"/>
    <mergeCell ref="A9:C10"/>
    <mergeCell ref="B6:C6"/>
    <mergeCell ref="B7:C7"/>
    <mergeCell ref="B8:C8"/>
  </mergeCells>
  <conditionalFormatting sqref="B14 B22 B30 B38 B46 B54 B62 B70 C4:C5 A4:B6">
    <cfRule type="containsText" dxfId="21" priority="18" operator="containsText" text="Vyberte typ vlastnictví">
      <formula>NOT(ISERROR(SEARCH("Vyberte typ vlastnictví",A4)))</formula>
    </cfRule>
  </conditionalFormatting>
  <conditionalFormatting sqref="B14 B22 B30 B38 B46 B54 B62 B70">
    <cfRule type="expression" dxfId="20" priority="1">
      <formula>$E$1=0</formula>
    </cfRule>
  </conditionalFormatting>
  <pageMargins left="0.78740157480314998" right="0.59055118110236204" top="0.78740157480314998" bottom="0.78740157480314998" header="0.31496062992126" footer="0.31496062992126"/>
  <pageSetup paperSize="9" orientation="portrait" cellComments="asDisplayed" horizontalDpi="0" verticalDpi="0" r:id="rId1"/>
  <headerFooter differentFirst="1">
    <oddHeader>&amp;L&amp;8strana č. 2&amp;R&amp;8List č. 08 - Podíl v obchodní korporaci nepředstavovaný cenným papírem nebo zaknihovaným cenným papírem</oddHeader>
    <oddFooter>&amp;L&amp;8OZ 1 - NS/12/2023&amp;R&amp;8&amp;P</oddFooter>
    <firstFooter>&amp;L&amp;8OZ 1 - NS/12/2023&amp;R&amp;8&amp;P</first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Data!$P$3:$P$6</xm:f>
          </x14:formula1>
          <xm:sqref>B70 B46 B54 B62 B38 B30 B22 B14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12</vt:i4>
      </vt:variant>
    </vt:vector>
  </HeadingPairs>
  <TitlesOfParts>
    <vt:vector size="24" baseType="lpstr">
      <vt:lpstr>Oznámení</vt:lpstr>
      <vt:lpstr>List č. 01</vt:lpstr>
      <vt:lpstr>List č. 02</vt:lpstr>
      <vt:lpstr>List č. 03</vt:lpstr>
      <vt:lpstr>List č. 04</vt:lpstr>
      <vt:lpstr>List č. 05</vt:lpstr>
      <vt:lpstr>List č. 06</vt:lpstr>
      <vt:lpstr>List č. 07</vt:lpstr>
      <vt:lpstr>List č. 08</vt:lpstr>
      <vt:lpstr>List č. 09</vt:lpstr>
      <vt:lpstr>List č. 10</vt:lpstr>
      <vt:lpstr>Data</vt:lpstr>
      <vt:lpstr>'List č. 01'!Názvy_tisku</vt:lpstr>
      <vt:lpstr>'List č. 02'!Názvy_tisku</vt:lpstr>
      <vt:lpstr>'List č. 03'!Názvy_tisku</vt:lpstr>
      <vt:lpstr>'List č. 04'!Názvy_tisku</vt:lpstr>
      <vt:lpstr>'List č. 05'!Názvy_tisku</vt:lpstr>
      <vt:lpstr>'List č. 06'!Názvy_tisku</vt:lpstr>
      <vt:lpstr>'List č. 07'!Názvy_tisku</vt:lpstr>
      <vt:lpstr>'List č. 08'!Názvy_tisku</vt:lpstr>
      <vt:lpstr>'List č. 09'!Názvy_tisku</vt:lpstr>
      <vt:lpstr>'List č. 10'!Názvy_tisku</vt:lpstr>
      <vt:lpstr>Oznámení!Oblast_tisku</vt:lpstr>
      <vt:lpstr>Vstupní</vt:lpstr>
    </vt:vector>
  </TitlesOfParts>
  <Company>Nejvyšší soud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Hanušová</dc:creator>
  <cp:lastModifiedBy>Kraval Jiří</cp:lastModifiedBy>
  <cp:lastPrinted>2023-11-23T09:31:12Z</cp:lastPrinted>
  <dcterms:created xsi:type="dcterms:W3CDTF">2017-08-22T05:51:55Z</dcterms:created>
  <dcterms:modified xsi:type="dcterms:W3CDTF">2025-02-11T13:22:52Z</dcterms:modified>
</cp:coreProperties>
</file>