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drawings/drawing3.xml" ContentType="application/vnd.openxmlformats-officedocument.drawing+xml"/>
  <Override PartName="/xl/comments1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defaultThemeVersion="124226"/>
  <mc:AlternateContent xmlns:mc="http://schemas.openxmlformats.org/markup-compatibility/2006">
    <mc:Choice Requires="x15">
      <x15ac:absPath xmlns:x15ac="http://schemas.microsoft.com/office/spreadsheetml/2010/11/ac" url="S:\Střet zájmů\Pracovní složka\JK\Formuláře pro rok 2026\Průběžné oznámení\"/>
    </mc:Choice>
  </mc:AlternateContent>
  <xr:revisionPtr revIDLastSave="0" documentId="13_ncr:1_{4B3582B3-BC46-4DDB-9684-0C0367D653E4}" xr6:coauthVersionLast="47" xr6:coauthVersionMax="47" xr10:uidLastSave="{00000000-0000-0000-0000-000000000000}"/>
  <workbookProtection workbookAlgorithmName="SHA-512" workbookHashValue="VqO2Uu9SHLwEbk/S7CZiOYEDiDT0ikKwZO6qVy1pcdC2+SA1jZDUPPfsqtw6YpkSTJJ6+SqKxpQFRNr7MTm19Q==" workbookSaltValue="lMWnsWPf0bF6id8Iih7JhQ==" workbookSpinCount="100000" lockStructure="1"/>
  <bookViews>
    <workbookView xWindow="-120" yWindow="-120" windowWidth="29040" windowHeight="15720" tabRatio="893" xr2:uid="{00000000-000D-0000-FFFF-FFFF00000000}"/>
  </bookViews>
  <sheets>
    <sheet name="Oznámení" sheetId="1" r:id="rId1"/>
    <sheet name="Data" sheetId="28" state="hidden" r:id="rId2"/>
    <sheet name="List č. 01" sheetId="15" r:id="rId3"/>
    <sheet name="List č. 02" sheetId="16" r:id="rId4"/>
    <sheet name="List č. 03" sheetId="17" r:id="rId5"/>
    <sheet name="List č. 04" sheetId="18" r:id="rId6"/>
    <sheet name="List č. 05" sheetId="19" r:id="rId7"/>
    <sheet name="List č. 06" sheetId="20" r:id="rId8"/>
    <sheet name="List č. 07" sheetId="21" r:id="rId9"/>
    <sheet name="List č. 08" sheetId="22" r:id="rId10"/>
    <sheet name="List č. 09" sheetId="23" r:id="rId11"/>
    <sheet name="List č. 10 - právnická osoba" sheetId="24" r:id="rId12"/>
    <sheet name="List č. 10 - fyzická osoba" sheetId="26" r:id="rId13"/>
    <sheet name="List č. 10 - jiný zdroj" sheetId="27" r:id="rId14"/>
    <sheet name="List č. 11" sheetId="25" r:id="rId15"/>
  </sheets>
  <definedNames>
    <definedName name="_xlnm.Print_Titles" localSheetId="2">'List č. 01'!$9:$10</definedName>
    <definedName name="_xlnm.Print_Titles" localSheetId="3">'List č. 02'!$9:$10</definedName>
    <definedName name="_xlnm.Print_Titles" localSheetId="4">'List č. 03'!$9:$10</definedName>
    <definedName name="_xlnm.Print_Titles" localSheetId="5">'List č. 04'!$9:$10</definedName>
    <definedName name="_xlnm.Print_Titles" localSheetId="6">'List č. 05'!$9:$10</definedName>
    <definedName name="_xlnm.Print_Titles" localSheetId="7">'List č. 06'!$9:$10</definedName>
    <definedName name="_xlnm.Print_Titles" localSheetId="8">'List č. 07'!$9:$10</definedName>
    <definedName name="_xlnm.Print_Titles" localSheetId="9">'List č. 08'!$9:$10</definedName>
    <definedName name="_xlnm.Print_Titles" localSheetId="10">'List č. 09'!$9:$11</definedName>
    <definedName name="_xlnm.Print_Titles" localSheetId="12">'List č. 10 - fyzická osoba'!$9:$11</definedName>
    <definedName name="_xlnm.Print_Titles" localSheetId="13">'List č. 10 - jiný zdroj'!$9:$11</definedName>
    <definedName name="_xlnm.Print_Titles" localSheetId="11">'List č. 10 - právnická osoba'!$9:$11</definedName>
    <definedName name="_xlnm.Print_Titles" localSheetId="14">'List č. 11'!$9:$10</definedName>
    <definedName name="_xlnm.Print_Area" localSheetId="1">Data!$A$1:$D$289</definedName>
    <definedName name="_xlnm.Print_Area" localSheetId="0">Oznámení!$A$1:$D$290</definedName>
    <definedName name="Vstupní">Oznámení!$B$27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17" l="1"/>
  <c r="B7" i="17"/>
  <c r="A1" i="25" l="1"/>
  <c r="A1" i="27"/>
  <c r="A1" i="26"/>
  <c r="A1" i="24"/>
  <c r="A1" i="23"/>
  <c r="A1" i="22"/>
  <c r="A1" i="21"/>
  <c r="A1" i="20"/>
  <c r="A1" i="19"/>
  <c r="A1" i="18"/>
  <c r="A1" i="17"/>
  <c r="A1" i="16"/>
  <c r="A1" i="15"/>
  <c r="A140" i="20" l="1"/>
  <c r="A139" i="20"/>
  <c r="A129" i="20"/>
  <c r="A128" i="20"/>
  <c r="A118" i="20"/>
  <c r="A117" i="20"/>
  <c r="A106" i="20"/>
  <c r="A107" i="20"/>
  <c r="A96" i="20"/>
  <c r="A95" i="20"/>
  <c r="A85" i="20"/>
  <c r="A84" i="20"/>
  <c r="A69" i="20"/>
  <c r="A68" i="20"/>
  <c r="A58" i="20"/>
  <c r="A57" i="20"/>
  <c r="A47" i="20"/>
  <c r="A46" i="20"/>
  <c r="A36" i="20"/>
  <c r="A35" i="20"/>
  <c r="A25" i="20"/>
  <c r="A24" i="20"/>
  <c r="A14" i="20"/>
  <c r="A13" i="20"/>
  <c r="A78" i="19"/>
  <c r="A73" i="19"/>
  <c r="A68" i="19"/>
  <c r="A63" i="19"/>
  <c r="A58" i="19"/>
  <c r="A53" i="19"/>
  <c r="A48" i="19"/>
  <c r="A39" i="19"/>
  <c r="A30" i="19"/>
  <c r="A21" i="19"/>
  <c r="A12" i="19"/>
  <c r="A73" i="18"/>
  <c r="A72" i="18"/>
  <c r="A71" i="18"/>
  <c r="A67" i="18"/>
  <c r="A66" i="18"/>
  <c r="A62" i="18"/>
  <c r="A61" i="18"/>
  <c r="A60" i="18"/>
  <c r="A56" i="18"/>
  <c r="A55" i="18"/>
  <c r="A51" i="18"/>
  <c r="A50" i="18"/>
  <c r="A49" i="18"/>
  <c r="A45" i="18"/>
  <c r="A44" i="18"/>
  <c r="A40" i="18"/>
  <c r="A39" i="18"/>
  <c r="A38" i="18"/>
  <c r="A34" i="18"/>
  <c r="A33" i="18"/>
  <c r="A22" i="18"/>
  <c r="A29" i="18"/>
  <c r="A28" i="18"/>
  <c r="A27" i="18"/>
  <c r="A23" i="18"/>
  <c r="A18" i="18"/>
  <c r="A17" i="18"/>
  <c r="A16" i="18"/>
  <c r="A12" i="18"/>
  <c r="A11" i="18"/>
  <c r="A76" i="17"/>
  <c r="A69" i="17"/>
  <c r="A62" i="17"/>
  <c r="A55" i="17"/>
  <c r="A48" i="17"/>
  <c r="A41" i="17"/>
  <c r="A34" i="17"/>
  <c r="A27" i="17"/>
  <c r="A20" i="17"/>
  <c r="A13" i="17"/>
  <c r="A78" i="15"/>
  <c r="A72" i="15"/>
  <c r="A66" i="15"/>
  <c r="A60" i="15"/>
  <c r="A54" i="15"/>
  <c r="A48" i="15"/>
  <c r="A42" i="15"/>
  <c r="A36" i="15"/>
  <c r="A30" i="15"/>
  <c r="A24" i="15"/>
  <c r="A18" i="15"/>
  <c r="A12" i="15"/>
  <c r="A139" i="1" l="1"/>
  <c r="A138" i="1"/>
  <c r="A123" i="1"/>
  <c r="A121" i="1"/>
  <c r="A116" i="1"/>
  <c r="A115" i="1"/>
  <c r="A114" i="1"/>
  <c r="A112" i="1"/>
  <c r="A107" i="1"/>
  <c r="A106" i="1"/>
  <c r="A105" i="1"/>
  <c r="A103" i="1"/>
  <c r="A98" i="1"/>
  <c r="A97" i="1"/>
  <c r="A96" i="1"/>
  <c r="A94" i="1"/>
  <c r="A83" i="1"/>
  <c r="A82" i="1"/>
  <c r="A81" i="1"/>
  <c r="A78" i="1"/>
  <c r="A77" i="1"/>
  <c r="A68" i="1"/>
  <c r="A67" i="1"/>
  <c r="A66" i="1"/>
  <c r="A65" i="1"/>
  <c r="A57" i="1"/>
  <c r="A56" i="1"/>
  <c r="A55" i="1"/>
  <c r="A47" i="1"/>
  <c r="A46" i="1"/>
  <c r="A45" i="1"/>
  <c r="A38" i="1" l="1"/>
  <c r="A144" i="1"/>
  <c r="A146" i="20"/>
  <c r="A135" i="20"/>
  <c r="A124" i="20"/>
  <c r="A113" i="20"/>
  <c r="A102" i="20"/>
  <c r="A91" i="20"/>
  <c r="A75" i="20"/>
  <c r="A64" i="20"/>
  <c r="A53" i="20"/>
  <c r="A42" i="20"/>
  <c r="A31" i="20"/>
  <c r="A20" i="20"/>
  <c r="A145" i="20"/>
  <c r="A134" i="20"/>
  <c r="A123" i="20"/>
  <c r="A112" i="20"/>
  <c r="A101" i="20"/>
  <c r="A90" i="20"/>
  <c r="A74" i="20"/>
  <c r="A63" i="20"/>
  <c r="A52" i="20"/>
  <c r="A41" i="20"/>
  <c r="A30" i="20"/>
  <c r="A19" i="20"/>
  <c r="A100" i="20"/>
  <c r="A133" i="20"/>
  <c r="A73" i="20"/>
  <c r="A29" i="20"/>
  <c r="A145" i="1"/>
  <c r="E1" i="27"/>
  <c r="E1" i="21"/>
  <c r="E1" i="20"/>
  <c r="E1" i="19"/>
  <c r="E1" i="18"/>
  <c r="E1" i="17"/>
  <c r="E1" i="15"/>
  <c r="A33" i="1" l="1"/>
  <c r="A31" i="1"/>
  <c r="B32" i="1"/>
  <c r="A234" i="1"/>
  <c r="A228" i="1"/>
  <c r="A222" i="1"/>
  <c r="A212" i="1"/>
  <c r="A202" i="1"/>
  <c r="A192" i="1"/>
  <c r="A179" i="1"/>
  <c r="A178" i="1"/>
  <c r="A166" i="1"/>
  <c r="A156" i="1"/>
  <c r="A153" i="1"/>
  <c r="A147" i="1"/>
  <c r="A140" i="1"/>
  <c r="B7" i="18"/>
  <c r="E1" i="1"/>
  <c r="A144" i="20"/>
  <c r="A122" i="20"/>
  <c r="A111" i="20"/>
  <c r="A89" i="20"/>
  <c r="A62" i="20"/>
  <c r="A51" i="20"/>
  <c r="A40" i="20"/>
  <c r="A143" i="20"/>
  <c r="A132" i="20"/>
  <c r="A121" i="20"/>
  <c r="A110" i="20"/>
  <c r="A99" i="20"/>
  <c r="A88" i="20"/>
  <c r="A72" i="20"/>
  <c r="A61" i="20"/>
  <c r="A50" i="20"/>
  <c r="A39" i="20"/>
  <c r="A28" i="20"/>
  <c r="A18" i="20"/>
  <c r="A17" i="20"/>
  <c r="L7" i="28"/>
  <c r="L8" i="28"/>
  <c r="L9" i="28"/>
  <c r="L10" i="28"/>
  <c r="L11" i="28"/>
  <c r="L12" i="28"/>
  <c r="L13" i="28"/>
  <c r="L6" i="28"/>
  <c r="L5" i="28"/>
  <c r="A261" i="1"/>
  <c r="A239" i="1"/>
  <c r="A182" i="1"/>
  <c r="A172" i="1"/>
  <c r="A160" i="1"/>
  <c r="A150" i="1"/>
  <c r="A126" i="1"/>
  <c r="A88" i="1"/>
  <c r="A73" i="1"/>
  <c r="A62" i="1"/>
  <c r="A52" i="1"/>
  <c r="L157" i="28"/>
  <c r="L150" i="28"/>
  <c r="L151" i="28"/>
  <c r="L152" i="28"/>
  <c r="L153" i="28"/>
  <c r="L154" i="28"/>
  <c r="L155" i="28"/>
  <c r="L156" i="28"/>
  <c r="L149" i="28"/>
  <c r="L148" i="28"/>
  <c r="L147" i="28"/>
  <c r="L138" i="28"/>
  <c r="L139" i="28"/>
  <c r="L140" i="28"/>
  <c r="L141" i="28"/>
  <c r="L142" i="28"/>
  <c r="L143" i="28"/>
  <c r="L144" i="28"/>
  <c r="L145" i="28"/>
  <c r="L137" i="28"/>
  <c r="L136" i="28"/>
  <c r="L135" i="28"/>
  <c r="L126" i="28"/>
  <c r="L127" i="28"/>
  <c r="L128" i="28"/>
  <c r="L129" i="28"/>
  <c r="L130" i="28"/>
  <c r="L131" i="28"/>
  <c r="L132" i="28"/>
  <c r="L133" i="28"/>
  <c r="L125" i="28"/>
  <c r="L124" i="28"/>
  <c r="L123" i="28"/>
  <c r="L114" i="28"/>
  <c r="L115" i="28"/>
  <c r="L116" i="28"/>
  <c r="L117" i="28"/>
  <c r="L118" i="28"/>
  <c r="L119" i="28"/>
  <c r="L120" i="28"/>
  <c r="L121" i="28"/>
  <c r="L113" i="28"/>
  <c r="L112" i="28"/>
  <c r="L111" i="28"/>
  <c r="L102" i="28"/>
  <c r="L103" i="28"/>
  <c r="L104" i="28"/>
  <c r="L105" i="28"/>
  <c r="L106" i="28"/>
  <c r="L107" i="28"/>
  <c r="L108" i="28"/>
  <c r="L109" i="28"/>
  <c r="L101" i="28"/>
  <c r="L100" i="28"/>
  <c r="L99" i="28"/>
  <c r="L97" i="28"/>
  <c r="L90" i="28"/>
  <c r="L91" i="28"/>
  <c r="L92" i="28"/>
  <c r="L93" i="28"/>
  <c r="L94" i="28"/>
  <c r="L95" i="28"/>
  <c r="L96" i="28"/>
  <c r="L89" i="28"/>
  <c r="L88" i="28"/>
  <c r="L87" i="28"/>
  <c r="L85" i="28"/>
  <c r="L78" i="28"/>
  <c r="L79" i="28"/>
  <c r="L80" i="28"/>
  <c r="L81" i="28"/>
  <c r="L82" i="28"/>
  <c r="L83" i="28"/>
  <c r="L84" i="28"/>
  <c r="L77" i="28"/>
  <c r="L76" i="28"/>
  <c r="L75" i="28"/>
  <c r="L73" i="28"/>
  <c r="L66" i="28"/>
  <c r="L67" i="28"/>
  <c r="L68" i="28"/>
  <c r="L69" i="28"/>
  <c r="L70" i="28"/>
  <c r="L71" i="28"/>
  <c r="L72" i="28"/>
  <c r="L65" i="28"/>
  <c r="L64" i="28"/>
  <c r="L63" i="28"/>
  <c r="L61" i="28"/>
  <c r="L54" i="28"/>
  <c r="L55" i="28"/>
  <c r="L56" i="28"/>
  <c r="L57" i="28"/>
  <c r="L58" i="28"/>
  <c r="L59" i="28"/>
  <c r="L60" i="28"/>
  <c r="L53" i="28"/>
  <c r="L52" i="28"/>
  <c r="L51" i="28"/>
  <c r="L48" i="28"/>
  <c r="L49" i="28"/>
  <c r="L42" i="28"/>
  <c r="L43" i="28"/>
  <c r="L44" i="28"/>
  <c r="L45" i="28"/>
  <c r="L46" i="28"/>
  <c r="L47" i="28"/>
  <c r="L41" i="28"/>
  <c r="L40" i="28"/>
  <c r="L30" i="28"/>
  <c r="L31" i="28"/>
  <c r="L32" i="28"/>
  <c r="L33" i="28"/>
  <c r="L34" i="28"/>
  <c r="L35" i="28"/>
  <c r="L36" i="28"/>
  <c r="L37" i="28"/>
  <c r="L29" i="28"/>
  <c r="L18" i="28"/>
  <c r="L19" i="28"/>
  <c r="L20" i="28"/>
  <c r="L21" i="28"/>
  <c r="L22" i="28"/>
  <c r="L23" i="28"/>
  <c r="L24" i="28"/>
  <c r="L25" i="28"/>
  <c r="L17" i="28"/>
  <c r="B8" i="15" l="1"/>
  <c r="B8" i="17"/>
  <c r="B8" i="19"/>
  <c r="B8" i="21"/>
  <c r="B8" i="20"/>
  <c r="B8" i="25"/>
  <c r="B8" i="18"/>
  <c r="B8" i="26"/>
  <c r="B8" i="24"/>
  <c r="B8" i="23"/>
  <c r="B8" i="27"/>
  <c r="B8" i="16"/>
  <c r="B8" i="22"/>
  <c r="L28" i="28"/>
  <c r="L16" i="28"/>
  <c r="L39" i="28"/>
  <c r="L15" i="28"/>
  <c r="L27" i="28"/>
  <c r="L3" i="28"/>
  <c r="L4" i="28"/>
  <c r="E1" i="26"/>
  <c r="E1" i="24"/>
  <c r="E1" i="23"/>
  <c r="E1" i="22"/>
  <c r="B7" i="25"/>
  <c r="A80" i="27"/>
  <c r="A76" i="27"/>
  <c r="A72" i="27"/>
  <c r="A68" i="27"/>
  <c r="A64" i="27"/>
  <c r="A60" i="27"/>
  <c r="A56" i="27"/>
  <c r="A52" i="27"/>
  <c r="A48" i="27"/>
  <c r="A44" i="27"/>
  <c r="A40" i="27"/>
  <c r="A36" i="27"/>
  <c r="A32" i="27"/>
  <c r="A28" i="27"/>
  <c r="A24" i="27"/>
  <c r="A20" i="27"/>
  <c r="A16" i="27"/>
  <c r="A12" i="27"/>
  <c r="B7" i="27"/>
  <c r="A77" i="26"/>
  <c r="A72" i="26"/>
  <c r="A67" i="26"/>
  <c r="A62" i="26"/>
  <c r="A57" i="26"/>
  <c r="A52" i="26"/>
  <c r="A47" i="26"/>
  <c r="A42" i="26"/>
  <c r="A37" i="26"/>
  <c r="A32" i="26"/>
  <c r="A27" i="26"/>
  <c r="A22" i="26"/>
  <c r="A17" i="26"/>
  <c r="A12" i="26"/>
  <c r="B7" i="26"/>
  <c r="A151" i="24"/>
  <c r="A142" i="24"/>
  <c r="A133" i="24"/>
  <c r="A124" i="24"/>
  <c r="A115" i="24"/>
  <c r="A106" i="24"/>
  <c r="A97" i="24"/>
  <c r="A88" i="24"/>
  <c r="A75" i="24"/>
  <c r="A66" i="24"/>
  <c r="A57" i="24"/>
  <c r="A48" i="24"/>
  <c r="A39" i="24"/>
  <c r="A30" i="24"/>
  <c r="A21" i="24"/>
  <c r="A12" i="24"/>
  <c r="B7" i="24"/>
  <c r="A80" i="23"/>
  <c r="A79" i="23"/>
  <c r="A75" i="23"/>
  <c r="A74" i="23"/>
  <c r="A70" i="23"/>
  <c r="A69" i="23"/>
  <c r="A65" i="23"/>
  <c r="A64" i="23"/>
  <c r="A60" i="23"/>
  <c r="A59" i="23"/>
  <c r="A55" i="23"/>
  <c r="A54" i="23"/>
  <c r="A50" i="23"/>
  <c r="A49" i="23"/>
  <c r="A45" i="23"/>
  <c r="A44" i="23"/>
  <c r="A40" i="23"/>
  <c r="A39" i="23"/>
  <c r="A35" i="23"/>
  <c r="A34" i="23"/>
  <c r="A30" i="23"/>
  <c r="A29" i="23"/>
  <c r="A25" i="23"/>
  <c r="A24" i="23"/>
  <c r="A20" i="23"/>
  <c r="A19" i="23"/>
  <c r="A15" i="23"/>
  <c r="A14" i="23"/>
  <c r="B7" i="23"/>
  <c r="A70" i="22"/>
  <c r="A62" i="22"/>
  <c r="A54" i="22"/>
  <c r="A46" i="22"/>
  <c r="A38" i="22"/>
  <c r="A30" i="22"/>
  <c r="A22" i="22"/>
  <c r="A14" i="22"/>
  <c r="B7" i="22"/>
  <c r="A80" i="21"/>
  <c r="A77" i="21"/>
  <c r="A74" i="21"/>
  <c r="A71" i="21"/>
  <c r="A68" i="21"/>
  <c r="A65" i="21"/>
  <c r="A62" i="21"/>
  <c r="A59" i="21"/>
  <c r="A56" i="21"/>
  <c r="A53" i="21"/>
  <c r="A50" i="21"/>
  <c r="A47" i="21"/>
  <c r="A44" i="21"/>
  <c r="A41" i="21"/>
  <c r="A38" i="21"/>
  <c r="A35" i="21"/>
  <c r="A32" i="21"/>
  <c r="A29" i="21"/>
  <c r="A26" i="21"/>
  <c r="A23" i="21"/>
  <c r="A20" i="21"/>
  <c r="A17" i="21"/>
  <c r="A14" i="21"/>
  <c r="A11" i="21"/>
  <c r="B7" i="21"/>
  <c r="A148" i="20"/>
  <c r="A141" i="20"/>
  <c r="A137" i="20"/>
  <c r="A130" i="20"/>
  <c r="A126" i="20"/>
  <c r="A119" i="20"/>
  <c r="A115" i="20"/>
  <c r="A108" i="20"/>
  <c r="A104" i="20"/>
  <c r="A97" i="20"/>
  <c r="A93" i="20"/>
  <c r="A86" i="20"/>
  <c r="A77" i="20"/>
  <c r="A70" i="20"/>
  <c r="A66" i="20"/>
  <c r="A59" i="20"/>
  <c r="A55" i="20"/>
  <c r="A48" i="20"/>
  <c r="A44" i="20"/>
  <c r="A37" i="20"/>
  <c r="A33" i="20"/>
  <c r="A26" i="20"/>
  <c r="A22" i="20"/>
  <c r="A15" i="20"/>
  <c r="B7" i="20"/>
  <c r="B7" i="19"/>
  <c r="B7" i="16" l="1"/>
  <c r="B7" i="15"/>
  <c r="A23" i="1"/>
  <c r="B191" i="1"/>
  <c r="A258" i="1"/>
  <c r="A257" i="1"/>
  <c r="A256" i="1"/>
  <c r="B255" i="1"/>
  <c r="A253" i="1"/>
  <c r="A252" i="1"/>
  <c r="A251" i="1"/>
  <c r="A250" i="1"/>
  <c r="A249" i="1"/>
  <c r="A248" i="1"/>
  <c r="A247" i="1"/>
  <c r="B246" i="1"/>
  <c r="A240" i="1"/>
  <c r="A236" i="1"/>
  <c r="B233" i="1"/>
  <c r="A231" i="1"/>
  <c r="A230" i="1"/>
  <c r="B227" i="1"/>
  <c r="A225" i="1"/>
  <c r="A224" i="1"/>
  <c r="B221" i="1"/>
  <c r="A219" i="1"/>
  <c r="A218" i="1"/>
  <c r="A217" i="1"/>
  <c r="A216" i="1"/>
  <c r="A215" i="1"/>
  <c r="A214" i="1"/>
  <c r="B211" i="1"/>
  <c r="A209" i="1"/>
  <c r="A208" i="1"/>
  <c r="A207" i="1"/>
  <c r="A206" i="1"/>
  <c r="A205" i="1"/>
  <c r="A204" i="1"/>
  <c r="B201" i="1"/>
  <c r="A199" i="1"/>
  <c r="A198" i="1"/>
  <c r="A197" i="1"/>
  <c r="A196" i="1"/>
  <c r="A195" i="1"/>
  <c r="A194" i="1"/>
  <c r="A177" i="1"/>
  <c r="A176" i="1"/>
  <c r="A169" i="1"/>
  <c r="A168" i="1"/>
  <c r="A167" i="1"/>
  <c r="A165" i="1"/>
  <c r="A164" i="1"/>
  <c r="A163" i="1"/>
  <c r="A154" i="1"/>
  <c r="A143" i="1"/>
  <c r="A142" i="1"/>
  <c r="A141" i="1"/>
  <c r="B120" i="1"/>
  <c r="A118" i="1"/>
  <c r="A117" i="1"/>
  <c r="B111" i="1"/>
  <c r="A109" i="1"/>
  <c r="A108" i="1"/>
  <c r="B102" i="1"/>
  <c r="A100" i="1"/>
  <c r="A99" i="1"/>
  <c r="B93" i="1"/>
  <c r="A70" i="1"/>
  <c r="A69" i="1"/>
  <c r="A59" i="1"/>
  <c r="A58" i="1"/>
  <c r="A49" i="1"/>
  <c r="A48" i="1"/>
  <c r="B5" i="20" l="1"/>
  <c r="B5" i="19"/>
  <c r="A75" i="18"/>
  <c r="A74" i="18"/>
  <c r="A64" i="18"/>
  <c r="A63" i="18"/>
  <c r="A53" i="18"/>
  <c r="A52" i="18"/>
  <c r="A42" i="18"/>
  <c r="A41" i="18"/>
  <c r="A31" i="18"/>
  <c r="A30" i="18"/>
  <c r="A20" i="18"/>
  <c r="A19" i="18"/>
  <c r="A85" i="1"/>
  <c r="A84" i="1"/>
  <c r="C284" i="1"/>
  <c r="B5" i="25"/>
  <c r="B6" i="25"/>
  <c r="B5" i="27"/>
  <c r="B6" i="27"/>
  <c r="B6" i="26"/>
  <c r="B5" i="26"/>
  <c r="B6" i="24"/>
  <c r="B5" i="24"/>
  <c r="B5" i="23"/>
  <c r="B6" i="23"/>
  <c r="B6" i="22"/>
  <c r="B5" i="22"/>
  <c r="B5" i="21"/>
  <c r="B6" i="21"/>
  <c r="B6" i="20"/>
  <c r="B6" i="19"/>
  <c r="B6" i="18"/>
  <c r="B5" i="18"/>
  <c r="B5" i="17"/>
  <c r="B5" i="16"/>
  <c r="B6" i="16"/>
  <c r="B5" i="15"/>
  <c r="B6" i="15"/>
  <c r="B20" i="25" l="1"/>
  <c r="B11" i="25"/>
  <c r="B11" i="24"/>
  <c r="B77" i="19"/>
  <c r="B72" i="19"/>
  <c r="B67" i="19"/>
  <c r="B62" i="19"/>
  <c r="B57" i="19"/>
  <c r="B52" i="19"/>
  <c r="B38" i="19"/>
  <c r="B47" i="19"/>
  <c r="B29" i="19"/>
  <c r="B20" i="19"/>
  <c r="B11" i="19"/>
  <c r="A14"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Iva Hanušová</author>
  </authors>
  <commentList>
    <comment ref="A22" authorId="0" shapeId="0" xr:uid="{00000000-0006-0000-0000-000001000000}">
      <text>
        <r>
          <rPr>
            <sz val="9"/>
            <color indexed="81"/>
            <rFont val="Tahoma"/>
            <family val="2"/>
            <charset val="238"/>
          </rPr>
          <t>Uveďte název soudu, ke kterému jste byl/a v daném období trvale přiřazen/a.</t>
        </r>
      </text>
    </comment>
    <comment ref="A23" authorId="0" shapeId="0" xr:uid="{00000000-0006-0000-0000-000002000000}">
      <text>
        <r>
          <rPr>
            <sz val="9"/>
            <color indexed="81"/>
            <rFont val="Tahoma"/>
            <family val="2"/>
            <charset val="238"/>
          </rPr>
          <t>Zvolte dle nabízených možností: předsedkyně/předseda, místopředsedkyně/místopředseda, předsedkyně senátu/předseda senátu, předsedkyně kolegia/předseda kolegia, soudkyně/soudce.</t>
        </r>
      </text>
    </comment>
    <comment ref="A24" authorId="0" shapeId="0" xr:uid="{00000000-0006-0000-0000-000003000000}">
      <text>
        <r>
          <rPr>
            <sz val="9"/>
            <color indexed="81"/>
            <rFont val="Tahoma"/>
            <family val="2"/>
            <charset val="238"/>
          </rPr>
          <t>Zde můžete uvést další důležité informace nad rámec vyplňovaných údajů.</t>
        </r>
      </text>
    </comment>
    <comment ref="A32" authorId="0" shapeId="0" xr:uid="{00000000-0006-0000-0000-000004000000}">
      <text>
        <r>
          <rPr>
            <sz val="9"/>
            <color indexed="81"/>
            <rFont val="Tahoma"/>
            <family val="2"/>
            <charset val="238"/>
          </rPr>
          <t xml:space="preserve">Uveďte období, za které oznámení podáváte.
</t>
        </r>
      </text>
    </comment>
    <comment ref="A43" authorId="0" shapeId="0" xr:uid="{00000000-0006-0000-0000-000005000000}">
      <text>
        <r>
          <rPr>
            <sz val="8"/>
            <color indexed="81"/>
            <rFont val="Tahoma"/>
            <family val="2"/>
            <charset val="238"/>
          </rPr>
          <t>Vyplňte, pokud provozujete činnost, při které vlastním jménem, na vlastní účet a odpovědnost vykonáváte výdělečnou činnost živnostenským nebo obdobným způsobem se záměrem činit tak soustavně za účelem dosažení zisku; nebo pokud provozujete jinou samostatnou činnost, kterou není ani živnost ani podnikání, pak jde např. o uměleckou činnost.</t>
        </r>
        <r>
          <rPr>
            <sz val="9"/>
            <color indexed="81"/>
            <rFont val="Tahoma"/>
            <family val="2"/>
            <charset val="238"/>
          </rPr>
          <t xml:space="preserve">
</t>
        </r>
      </text>
    </comment>
    <comment ref="A45" authorId="0" shapeId="0" xr:uid="{00000000-0006-0000-0000-000006000000}">
      <text>
        <r>
          <rPr>
            <sz val="8"/>
            <color indexed="81"/>
            <rFont val="Tahoma"/>
            <family val="2"/>
            <charset val="238"/>
          </rPr>
          <t>Uveďte předmět podnikání nebo jiné samostatné výdělečné činnosti podle zápisu v živnostenském nebo obchodním rejstříku nebo v jiné, zákonem upravené evidenci. Není-li samostatná výdělečná činnost takto evidována, specifikujte předmět činnosti jiným způsobem podle skutečnosti (např. psaní knih).</t>
        </r>
      </text>
    </comment>
    <comment ref="A46" authorId="0" shapeId="0" xr:uid="{00000000-0006-0000-0000-000007000000}">
      <text>
        <r>
          <rPr>
            <sz val="8"/>
            <color indexed="81"/>
            <rFont val="Tahoma"/>
            <family val="2"/>
            <charset val="238"/>
          </rPr>
          <t>Zvolte dle nabízených možností; způsob výkonu činnosti prostřednictvím odpovědného zástupce je výkon prostřednictvím fyzické osoby ustanovené podnikatelem, která odpovídá za řádný provoz živnosti a za dodržování živnostenskoprávních předpisů a je k podnikateli ve smluvním vztahu; o způsob výkonu činnosti "samostatně" jde ve všech ostatních případech.</t>
        </r>
      </text>
    </comment>
    <comment ref="A47" authorId="0" shapeId="0" xr:uid="{00000000-0006-0000-0000-000008000000}">
      <text>
        <r>
          <rPr>
            <sz val="8"/>
            <color indexed="81"/>
            <rFont val="Tahoma"/>
            <family val="2"/>
            <charset val="238"/>
          </rPr>
          <t>Uveďte dle zápisu v živnostenském nebo jiném veřejném rejstříku; není-li Vámi uvedená činnost takto evidována, uveďte skutečné místo výkonu podnikání nebo provozování jiné samostatné výdělečné činnosti.</t>
        </r>
      </text>
    </comment>
    <comment ref="A50" authorId="0" shapeId="0" xr:uid="{00000000-0006-0000-0000-000009000000}">
      <text>
        <r>
          <rPr>
            <sz val="8"/>
            <color indexed="81"/>
            <rFont val="Tahoma"/>
            <family val="2"/>
            <charset val="238"/>
          </rPr>
          <t>Zde můžete uvést další důležité informace nad rámec vyplňovaných údajů.</t>
        </r>
      </text>
    </comment>
    <comment ref="A53" authorId="0" shapeId="0" xr:uid="{00000000-0006-0000-0000-00000A000000}">
      <text>
        <r>
          <rPr>
            <sz val="8"/>
            <color indexed="81"/>
            <rFont val="Tahoma"/>
            <family val="2"/>
            <charset val="238"/>
          </rPr>
          <t>Vyplňte, pokud jste společníkem nebo členem podnikající právnické osoby, kterou může být veřejná obchodní společnost, komanditní společnost, akciová společnost, společnost s ručením omezeným, družstvo, je-li založeno za účelem podnikání, spolek v případě, že vykazuje zisk, evropské hospodářské sdružení a evropská družstevní společnost.</t>
        </r>
      </text>
    </comment>
    <comment ref="A55" authorId="0" shapeId="0" xr:uid="{00000000-0006-0000-0000-00000B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56" authorId="0" shapeId="0" xr:uid="{00000000-0006-0000-0000-00000C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57" authorId="0" shapeId="0" xr:uid="{00000000-0006-0000-0000-00000D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60" authorId="0" shapeId="0" xr:uid="{00000000-0006-0000-0000-00000E000000}">
      <text>
        <r>
          <rPr>
            <sz val="8"/>
            <color indexed="81"/>
            <rFont val="Tahoma"/>
            <family val="2"/>
            <charset val="238"/>
          </rPr>
          <t xml:space="preserve">Zde můžete uvést další důležité informace nad rámec vyplňovaných údajů. </t>
        </r>
      </text>
    </comment>
    <comment ref="A63" authorId="0" shapeId="0" xr:uid="{00000000-0006-0000-0000-00000F000000}">
      <text>
        <r>
          <rPr>
            <sz val="8"/>
            <color indexed="81"/>
            <rFont val="Tahoma"/>
            <family val="2"/>
            <charset val="238"/>
          </rPr>
          <t>Vyplňte, pokud jste členem uvedených orgánů.</t>
        </r>
      </text>
    </comment>
    <comment ref="A65" authorId="0" shapeId="0" xr:uid="{00000000-0006-0000-0000-000010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66" authorId="0" shapeId="0" xr:uid="{00000000-0006-0000-0000-000011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67" authorId="0" shapeId="0" xr:uid="{00000000-0006-0000-0000-000012000000}">
      <text>
        <r>
          <rPr>
            <sz val="8"/>
            <color indexed="81"/>
            <rFont val="Tahoma"/>
            <family val="2"/>
            <charset val="238"/>
          </rPr>
          <t>Uveďte příslušný orgán z nabídky; jde-li o jiný, než uvedený orgán, vyberte možnost "jiné" a konkretizujte jej v poznámce.</t>
        </r>
      </text>
    </comment>
    <comment ref="A68" authorId="0" shapeId="0" xr:uid="{00000000-0006-0000-0000-000013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71" authorId="0" shapeId="0" xr:uid="{00000000-0006-0000-0000-000014000000}">
      <text>
        <r>
          <rPr>
            <sz val="8"/>
            <color indexed="81"/>
            <rFont val="Tahoma"/>
            <family val="2"/>
            <charset val="238"/>
          </rPr>
          <t>Zde můžete uvést další důležité informace nad rámec vyplňovaných údajů.</t>
        </r>
      </text>
    </comment>
    <comment ref="A75" authorId="0" shapeId="0" xr:uid="{00000000-0006-0000-0000-000015000000}">
      <text>
        <r>
          <rPr>
            <sz val="8"/>
            <color indexed="81"/>
            <rFont val="Tahoma"/>
            <family val="2"/>
            <charset val="238"/>
          </rPr>
          <t>Za provozovatele rozhlasového a televizního vysílání se považuje právnická nebo fyzická osoba, která sestavuje program, včetně služeb přímo souvisejicích s programem, určuje způsob organizace rozhlasového a televizního vysílání a má za toto vysílání redakční odpovědnost, a pod zvukovým nebo obrazovým označením, jež program a služby přímo související s programem nezaměnitelně identifikuje, tento program a služby přímo související s programem prvotně šíří nebo prostřednictvím třetích osob nechává šířit. Vydáváním periodického tisku se rozumí činnost vydavatele (fyzické nebo právnické osoby), při které na svůj účet a na svou odpovědnost zajišťuje jeho obsah, vydání a veřejné šíření.</t>
        </r>
      </text>
    </comment>
    <comment ref="A77" authorId="0" shapeId="0" xr:uid="{00000000-0006-0000-0000-000016000000}">
      <text>
        <r>
          <rPr>
            <sz val="8"/>
            <color indexed="81"/>
            <rFont val="Tahoma"/>
            <family val="2"/>
            <charset val="238"/>
          </rPr>
          <t>Zvolte předmět z nabízených možností: provozování rozhlasového vysílání, provozování televizního vysílání, vydávání periodického tisku.</t>
        </r>
      </text>
    </comment>
    <comment ref="A78" authorId="0" shapeId="0" xr:uid="{00000000-0006-0000-0000-000017000000}">
      <text>
        <r>
          <rPr>
            <sz val="8"/>
            <color indexed="81"/>
            <rFont val="Tahoma"/>
            <family val="2"/>
            <charset val="238"/>
          </rPr>
          <t>Vyberte z nabízených možností způsob: jako společník, člen nebo ovládající osoba právnické osoby, která je provozovatelem rozhlasového nebo televizního vysílání nebo vydavatelem periodického tisku; samostatně.</t>
        </r>
      </text>
    </comment>
    <comment ref="A79" authorId="0" shapeId="0" xr:uid="{00000000-0006-0000-0000-000018000000}">
      <text>
        <r>
          <rPr>
            <sz val="8"/>
            <color indexed="81"/>
            <rFont val="Tahoma"/>
            <family val="2"/>
            <charset val="238"/>
          </rPr>
          <t>Uveďte název televizní či rozhlasové stanice, kde probíhá provozování pořadů a dalších částí vysílání uspořádáných v rámci programu, nebo název vydávaného periodika.</t>
        </r>
        <r>
          <rPr>
            <sz val="9"/>
            <color indexed="81"/>
            <rFont val="Tahoma"/>
            <family val="2"/>
            <charset val="238"/>
          </rPr>
          <t xml:space="preserve">
</t>
        </r>
      </text>
    </comment>
    <comment ref="A81" authorId="0" shapeId="0" xr:uid="{00000000-0006-0000-0000-000019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82" authorId="0" shapeId="0" xr:uid="{00000000-0006-0000-0000-00001A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83" authorId="0" shapeId="0" xr:uid="{00000000-0006-0000-0000-00001B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86" authorId="0" shapeId="0" xr:uid="{00000000-0006-0000-0000-00001C000000}">
      <text>
        <r>
          <rPr>
            <sz val="8"/>
            <color indexed="81"/>
            <rFont val="Tahoma"/>
            <family val="2"/>
            <charset val="238"/>
          </rPr>
          <t>Zde můžete uvést další důležité informace nad rámec vyplňovaných údajů.</t>
        </r>
      </text>
    </comment>
    <comment ref="A90" authorId="0" shapeId="0" xr:uid="{00000000-0006-0000-0000-00001D000000}">
      <text>
        <r>
          <rPr>
            <sz val="8"/>
            <color indexed="81"/>
            <rFont val="Tahoma"/>
            <family val="2"/>
            <charset val="238"/>
          </rPr>
          <t>Vyplňte, pokud jste vedle funkce veřejného funkcionáře vykonával/a ještě některou z uvedených činností.</t>
        </r>
      </text>
    </comment>
    <comment ref="A94" authorId="0" shapeId="0" xr:uid="{00000000-0006-0000-0000-00001E000000}">
      <text>
        <r>
          <rPr>
            <sz val="8"/>
            <color indexed="81"/>
            <rFont val="Tahoma"/>
            <family val="2"/>
            <charset val="238"/>
          </rPr>
          <t>Uveďte činnosti z nabídky; obdobným vztahem se rozumí např. dohoda o pracovní činnosti nebo dohoda o provedení práce.</t>
        </r>
      </text>
    </comment>
    <comment ref="A96" authorId="0" shapeId="0" xr:uid="{00000000-0006-0000-0000-00001F000000}">
      <text>
        <r>
          <rPr>
            <sz val="8"/>
            <color indexed="81"/>
            <rFont val="Tahoma"/>
            <family val="2"/>
            <charset val="238"/>
          </rPr>
          <t>Uveďte jméno nebo název zaměstnavatele, který je podnikající fyzickou osobou, právnickou osobou nebo organizační složkou státu, která má IČO.</t>
        </r>
        <r>
          <rPr>
            <sz val="9"/>
            <color indexed="81"/>
            <rFont val="Tahoma"/>
            <family val="2"/>
            <charset val="238"/>
          </rPr>
          <t xml:space="preserve">
</t>
        </r>
      </text>
    </comment>
    <comment ref="A97" authorId="0" shapeId="0" xr:uid="{00000000-0006-0000-0000-000020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98" authorId="0" shapeId="0" xr:uid="{00000000-0006-0000-0000-000021000000}">
      <text>
        <r>
          <rPr>
            <sz val="8"/>
            <color indexed="81"/>
            <rFont val="Tahoma"/>
            <family val="2"/>
            <charset val="238"/>
          </rPr>
          <t>Uveďte dle zápisu v živnostenském, obchodním či jiném veřejném rejstříku.</t>
        </r>
      </text>
    </comment>
    <comment ref="A101" authorId="0" shapeId="0" xr:uid="{00000000-0006-0000-0000-000022000000}">
      <text>
        <r>
          <rPr>
            <sz val="8"/>
            <color indexed="81"/>
            <rFont val="Tahoma"/>
            <family val="2"/>
            <charset val="238"/>
          </rPr>
          <t>Zde můžete uvést další důležité informace nad rámec vyplňovaných údajů.</t>
        </r>
      </text>
    </comment>
    <comment ref="A103" authorId="0" shapeId="0" xr:uid="{00000000-0006-0000-0000-000023000000}">
      <text>
        <r>
          <rPr>
            <sz val="8"/>
            <color indexed="81"/>
            <rFont val="Tahoma"/>
            <family val="2"/>
            <charset val="238"/>
          </rPr>
          <t>Uveďte činnost z nabídky; obdobným vztahem se rozumí např. dohoda o pracovní činnosti nebo dohoda o provedení práce.</t>
        </r>
      </text>
    </comment>
    <comment ref="A105" authorId="0" shapeId="0" xr:uid="{00000000-0006-0000-0000-000024000000}">
      <text>
        <r>
          <rPr>
            <sz val="8"/>
            <color indexed="81"/>
            <rFont val="Tahoma"/>
            <family val="2"/>
            <charset val="238"/>
          </rPr>
          <t>Uveďte jméno nebo název zaměstnavatele, který je podnikající fyzickou osobou, právnickou osobou nebo organizační složkou státu, která má IČO.</t>
        </r>
        <r>
          <rPr>
            <sz val="9"/>
            <color indexed="81"/>
            <rFont val="Tahoma"/>
            <family val="2"/>
            <charset val="238"/>
          </rPr>
          <t xml:space="preserve">
</t>
        </r>
      </text>
    </comment>
    <comment ref="A106" authorId="0" shapeId="0" xr:uid="{00000000-0006-0000-0000-000025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107" authorId="0" shapeId="0" xr:uid="{00000000-0006-0000-0000-000026000000}">
      <text>
        <r>
          <rPr>
            <sz val="8"/>
            <color indexed="81"/>
            <rFont val="Tahoma"/>
            <family val="2"/>
            <charset val="238"/>
          </rPr>
          <t>Uveďte dle zápisu v živnostenském, obchodním či jiném veřejném rejstříku.</t>
        </r>
      </text>
    </comment>
    <comment ref="A110" authorId="0" shapeId="0" xr:uid="{00000000-0006-0000-0000-000027000000}">
      <text>
        <r>
          <rPr>
            <sz val="8"/>
            <color indexed="81"/>
            <rFont val="Tahoma"/>
            <family val="2"/>
            <charset val="238"/>
          </rPr>
          <t>Zde můžete uvést další důležité informace nad rámec vyplňovaných údajů.</t>
        </r>
      </text>
    </comment>
    <comment ref="A112" authorId="0" shapeId="0" xr:uid="{00000000-0006-0000-0000-000028000000}">
      <text>
        <r>
          <rPr>
            <sz val="8"/>
            <color indexed="81"/>
            <rFont val="Tahoma"/>
            <family val="2"/>
            <charset val="238"/>
          </rPr>
          <t>Uveďte činnost z nabídky; obdobným vztahem se rozumí např. dohoda o pracovní činnosti nebo dohoda o provedení práce.</t>
        </r>
      </text>
    </comment>
    <comment ref="A114" authorId="0" shapeId="0" xr:uid="{00000000-0006-0000-0000-000029000000}">
      <text>
        <r>
          <rPr>
            <sz val="8"/>
            <color indexed="81"/>
            <rFont val="Tahoma"/>
            <family val="2"/>
            <charset val="238"/>
          </rPr>
          <t>Uveďte jméno nebo název zaměstnavatele, který je podnikající fyzickou osobou, právnickou osobou nebo organizační složkou státu, která má IČO.</t>
        </r>
        <r>
          <rPr>
            <sz val="9"/>
            <color indexed="81"/>
            <rFont val="Tahoma"/>
            <family val="2"/>
            <charset val="238"/>
          </rPr>
          <t xml:space="preserve">
</t>
        </r>
      </text>
    </comment>
    <comment ref="A115" authorId="0" shapeId="0" xr:uid="{00000000-0006-0000-0000-00002A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116" authorId="0" shapeId="0" xr:uid="{00000000-0006-0000-0000-00002B000000}">
      <text>
        <r>
          <rPr>
            <sz val="8"/>
            <color indexed="81"/>
            <rFont val="Tahoma"/>
            <family val="2"/>
            <charset val="238"/>
          </rPr>
          <t>Uveďte dle zápisu v živnostenském, obchodním či jiném veřejném rejstříku.</t>
        </r>
      </text>
    </comment>
    <comment ref="A119" authorId="0" shapeId="0" xr:uid="{00000000-0006-0000-0000-00002C000000}">
      <text>
        <r>
          <rPr>
            <sz val="8"/>
            <color indexed="81"/>
            <rFont val="Tahoma"/>
            <family val="2"/>
            <charset val="238"/>
          </rPr>
          <t>Zde můžete uvést další důležité informace nad rámec vyplňovaných údajů.</t>
        </r>
      </text>
    </comment>
    <comment ref="A121" authorId="0" shapeId="0" xr:uid="{00000000-0006-0000-0000-00002D000000}">
      <text>
        <r>
          <rPr>
            <sz val="8"/>
            <color indexed="81"/>
            <rFont val="Tahoma"/>
            <family val="2"/>
            <charset val="238"/>
          </rPr>
          <t>Uveďte činnost z nabídky; obdobným vztahem se rozumí např. dohoda o pracovní činnosti nebo dohoda o provedení práce.</t>
        </r>
      </text>
    </comment>
    <comment ref="A123" authorId="0" shapeId="0" xr:uid="{00000000-0006-0000-0000-00002E000000}">
      <text>
        <r>
          <rPr>
            <sz val="8"/>
            <color indexed="81"/>
            <rFont val="Tahoma"/>
            <family val="2"/>
            <charset val="238"/>
          </rPr>
          <t>Uveďte jméno a příjmení zaměstnavatele, který je nepodnikající fyzickou osobou, jež nemá IČO.</t>
        </r>
      </text>
    </comment>
    <comment ref="A124" authorId="0" shapeId="0" xr:uid="{00000000-0006-0000-0000-00002F000000}">
      <text>
        <r>
          <rPr>
            <sz val="8"/>
            <color indexed="81"/>
            <rFont val="Tahoma"/>
            <family val="2"/>
            <charset val="238"/>
          </rPr>
          <t>Zde můžete uvést další důležité informace nad rámec vyplňovaných údajů.</t>
        </r>
      </text>
    </comment>
    <comment ref="A130" authorId="0" shapeId="0" xr:uid="{00000000-0006-0000-0000-000030000000}">
      <text>
        <r>
          <rPr>
            <sz val="8"/>
            <color indexed="81"/>
            <rFont val="Tahoma"/>
            <family val="2"/>
            <charset val="238"/>
          </rPr>
          <t>Mezi věci nemovité patří pozemky včetně staveb na nich zřízených a věcná práva k nim (např. věcná břemena, zástavní právo, předkupní právo), podzemní stavby se samostatným účelovým určením (např. vinný sklípek, podzemní bunkr), drobné stavby, které nejsou evidovány v katastru nemovitostí (např. kůlna), práva, která za nemovité věci prohlásí zákon (např. právo stavby), věc, o které právní předpis stanoví, že není součástí pozemku, a nelze ji přenést z místa bez narušení její podstaty (tzv. dočasné stavby), bytová jednotka, nebytový prostor jako prostorově oddělená část domu nesloužící k bydlení, soubor bytů nebo nebytových prostorů, stavba spojená se zemí pevným základem.</t>
        </r>
      </text>
    </comment>
    <comment ref="A132" authorId="0" shapeId="0" xr:uid="{00000000-0006-0000-0000-000031000000}">
      <text>
        <r>
          <rPr>
            <b/>
            <sz val="8"/>
            <color indexed="81"/>
            <rFont val="Tahoma"/>
            <family val="2"/>
            <charset val="238"/>
          </rPr>
          <t>Nemovitá věc zapsaná v katastru nemovitostí</t>
        </r>
        <r>
          <rPr>
            <sz val="8"/>
            <color indexed="81"/>
            <rFont val="Tahoma"/>
            <family val="2"/>
            <charset val="238"/>
          </rPr>
          <t xml:space="preserve"> se označí pomocí údajů zapsaných na listu vlastnictví, vedeném pro nemovitou věc příslušným katastrálním úřadem, a dále se uvede údaj o pořizovací ceně a způsobu nabytí věci nemovité.
</t>
        </r>
        <r>
          <rPr>
            <b/>
            <sz val="8"/>
            <color indexed="81"/>
            <rFont val="Tahoma"/>
            <family val="2"/>
            <charset val="238"/>
          </rPr>
          <t>Nemovitá věc nezapsaná v katastru nemovitostí</t>
        </r>
        <r>
          <rPr>
            <sz val="8"/>
            <color indexed="81"/>
            <rFont val="Tahoma"/>
            <family val="2"/>
            <charset val="238"/>
          </rPr>
          <t xml:space="preserve"> se povinně označí druhem nemovité věci a uvede se údaj o pořizovací ceně a způsobu nabytí. U pozemku, stavby nebo jednotky musí soudce povinně vyznačit ještě specifikaci druhu. Jedná-li se o: 
• nemovitou věci v zahraničí, ta se dále označí pomocí dostupných identifikátorů (např.: obec, ulice, č. p.).
• podzemní stavbu se samostatným účelovým určením a drobnou stavbu, ta se dále označí jménem ulice, názvem obce a poštovním směrovacím číslem.
</t>
        </r>
      </text>
    </comment>
    <comment ref="A138" authorId="0" shapeId="0" xr:uid="{00000000-0006-0000-0000-000032000000}">
      <text>
        <r>
          <rPr>
            <sz val="8"/>
            <color indexed="81"/>
            <rFont val="Tahoma"/>
            <family val="2"/>
            <charset val="238"/>
          </rPr>
          <t>Vyberte z nabízených možností druh nemovité věci, který jste nabyl/a: pozemek, stavba, jednotka, právo stavby, jiné.</t>
        </r>
      </text>
    </comment>
    <comment ref="A139" authorId="0" shapeId="0" xr:uid="{00000000-0006-0000-0000-000033000000}">
      <text>
        <r>
          <rPr>
            <sz val="8"/>
            <color indexed="81"/>
            <rFont val="Tahoma"/>
            <family val="2"/>
            <charset val="238"/>
          </rPr>
          <t>Uvádí se nemovité věci, které jsou zapsány v katastru nemovitostí, podzemní stavby se samostatným účelovým určením a drobné stavby, které nejsou v katastru evidovány. Pokud vyberete možnosti jiné, konkretizujte ji v poznámce.</t>
        </r>
      </text>
    </comment>
    <comment ref="A140" authorId="0" shapeId="0" xr:uid="{00000000-0006-0000-0000-000034000000}">
      <text>
        <r>
          <rPr>
            <sz val="8"/>
            <color indexed="81"/>
            <rFont val="Tahoma"/>
            <family val="2"/>
            <charset val="238"/>
          </rPr>
          <t>Vyberte položku v závislosti na tom, jakým způsobem jste nemovitou věc nabyl/a; v případě výběru položky jiné se může jednat např. o nabytí nemovité věci rozhodnutím státního orgánu nebo restitucí.</t>
        </r>
      </text>
    </comment>
    <comment ref="A141" authorId="0" shapeId="0" xr:uid="{00000000-0006-0000-0000-000035000000}">
      <text>
        <r>
          <rPr>
            <sz val="8"/>
            <color indexed="81"/>
            <rFont val="Tahoma"/>
            <family val="2"/>
            <charset val="238"/>
          </rPr>
          <t>Uveďte cenu, za kterou jste nemovitou věc nabyl/a.</t>
        </r>
        <r>
          <rPr>
            <sz val="9"/>
            <color indexed="81"/>
            <rFont val="Tahoma"/>
            <family val="2"/>
            <charset val="238"/>
          </rPr>
          <t xml:space="preserve">
</t>
        </r>
      </text>
    </comment>
    <comment ref="A143" authorId="0" shapeId="0" xr:uid="{00000000-0006-0000-0000-000036000000}">
      <text>
        <r>
          <rPr>
            <sz val="8"/>
            <color indexed="81"/>
            <rFont val="Tahoma"/>
            <family val="2"/>
            <charset val="238"/>
          </rPr>
          <t>Uveďte dle údajů zapsaných na listu vlastnictví v katastru nemovitostí.</t>
        </r>
      </text>
    </comment>
    <comment ref="A144" authorId="0" shapeId="0" xr:uid="{00000000-0006-0000-0000-000037000000}">
      <text>
        <r>
          <rPr>
            <sz val="8"/>
            <color indexed="81"/>
            <rFont val="Tahoma"/>
            <family val="2"/>
            <charset val="238"/>
          </rPr>
          <t>Uveďte dle údajů zapsaných na listu vlastnictví v katastru nemovitostí.</t>
        </r>
      </text>
    </comment>
    <comment ref="A145" authorId="0" shapeId="0" xr:uid="{00000000-0006-0000-0000-000038000000}">
      <text>
        <r>
          <rPr>
            <sz val="8"/>
            <color indexed="81"/>
            <rFont val="Tahoma"/>
            <family val="2"/>
            <charset val="238"/>
          </rPr>
          <t>Uveďte číslo popisné/číslo evidenční.</t>
        </r>
        <r>
          <rPr>
            <sz val="9"/>
            <color indexed="81"/>
            <rFont val="Tahoma"/>
            <family val="2"/>
            <charset val="238"/>
          </rPr>
          <t xml:space="preserve">
</t>
        </r>
      </text>
    </comment>
    <comment ref="A147" authorId="0" shapeId="0" xr:uid="{00000000-0006-0000-0000-000039000000}">
      <text>
        <r>
          <rPr>
            <sz val="8"/>
            <color indexed="81"/>
            <rFont val="Tahoma"/>
            <family val="2"/>
            <charset val="238"/>
          </rPr>
          <t>Uveďte, zda nemovitou věc vlastníte výlučně (tedy pokud se nejedná o spoluvlastnictví nebo společné jmění manželů), jako spoluvlastník (vlastnické právo náleží alespoň dvěma osobám společně - v tomto případě uvedete do poznámky velikost svého podílu), nebo je ve společném jmění manželů (není-li vlastnictví majetku upraveno smluvně nebo rozhodnutím soudu, je součástí společného jmění manželů vše, co nabyl jeden z manželů nebo oba manželé společně za trvání manželství, s výjimkou toho, co slouží osobní potřebě jednoho z manželů, nabyl darem, děděním nebo odkazem jen jeden z manželů, ledaže dárce při darování nebo zůstavitel v pořízení pro případ smrti projevil jiný úmysl, nabyl jeden z manželů jako náhradu nemajetkové újmy na svých přirozených právech, nabyl jeden z manželů právním jednáním vztahujícím se k jeho výlučnému vlastnictví, nabyl jeden z manželů náhradou za poškození, zničení nebo ztrátu svého výhradního majetku).</t>
        </r>
        <r>
          <rPr>
            <sz val="9"/>
            <color indexed="81"/>
            <rFont val="Tahoma"/>
            <family val="2"/>
            <charset val="238"/>
          </rPr>
          <t xml:space="preserve">
</t>
        </r>
      </text>
    </comment>
    <comment ref="A148" authorId="0" shapeId="0" xr:uid="{00000000-0006-0000-0000-00003A000000}">
      <text>
        <r>
          <rPr>
            <sz val="8"/>
            <color indexed="81"/>
            <rFont val="Tahoma"/>
            <family val="2"/>
            <charset val="238"/>
          </rPr>
          <t>Zde můžete uvést další důležité informace nad rámec vyplňovaných údajů.</t>
        </r>
      </text>
    </comment>
    <comment ref="A151" authorId="0" shapeId="0" xr:uid="{00000000-0006-0000-0000-00003B000000}">
      <text>
        <r>
          <rPr>
            <sz val="8"/>
            <color indexed="81"/>
            <rFont val="Tahoma"/>
            <family val="2"/>
            <charset val="238"/>
          </rPr>
          <t>Vyplňte, pokud jste nabyl/a akcii, dluhopis, investiční list, kmenový list, podílový list, směnku, zatímní list nebo jiné cenné papíry, zaknihované cenné papíry nebo práva s nimi spojená.</t>
        </r>
      </text>
    </comment>
    <comment ref="A153" authorId="0" shapeId="0" xr:uid="{00000000-0006-0000-0000-00003C000000}">
      <text>
        <r>
          <rPr>
            <sz val="8"/>
            <color indexed="81"/>
            <rFont val="Tahoma"/>
            <family val="2"/>
            <charset val="238"/>
          </rPr>
          <t>Vyberte z nabízených možností; pokud vyberete možnost jiné, konkretizujte tento údaj v poznámce (např. šeky, náložné listy, skladištní listy).</t>
        </r>
      </text>
    </comment>
    <comment ref="A154" authorId="0" shapeId="0" xr:uid="{00000000-0006-0000-0000-00003D000000}">
      <text>
        <r>
          <rPr>
            <sz val="8"/>
            <color indexed="81"/>
            <rFont val="Tahoma"/>
            <family val="2"/>
            <charset val="238"/>
          </rPr>
          <t>Uveďte jméno a příjmení fyzické osoby, nebo obchodní firmu nebo název právnické osoby, která cenný papír vydala.</t>
        </r>
      </text>
    </comment>
    <comment ref="A156" authorId="0" shapeId="0" xr:uid="{00000000-0006-0000-0000-00003E000000}">
      <text>
        <r>
          <rPr>
            <sz val="8"/>
            <color indexed="81"/>
            <rFont val="Tahoma"/>
            <family val="2"/>
            <charset val="238"/>
          </rPr>
          <t>Vyberte z možností druh vlastnictví: výlučné, spoluvlastnictví, společné jmění manželů.</t>
        </r>
      </text>
    </comment>
    <comment ref="A157" authorId="0" shapeId="0" xr:uid="{00000000-0006-0000-0000-00003F000000}">
      <text>
        <r>
          <rPr>
            <sz val="8"/>
            <color indexed="81"/>
            <rFont val="Tahoma"/>
            <family val="2"/>
            <charset val="238"/>
          </rPr>
          <t>Uveďte cenu, za kterou jste cenné papíry, zaknihované cenné papíry nebo práva s nimi spojená nabyl/a.</t>
        </r>
      </text>
    </comment>
    <comment ref="A158" authorId="0" shapeId="0" xr:uid="{00000000-0006-0000-0000-000040000000}">
      <text>
        <r>
          <rPr>
            <sz val="8"/>
            <color indexed="81"/>
            <rFont val="Tahoma"/>
            <family val="2"/>
            <charset val="238"/>
          </rPr>
          <t>Zde můžete uvést další důležité informace nad rámec vyplňovaných údajů.</t>
        </r>
      </text>
    </comment>
    <comment ref="A161" authorId="0" shapeId="0" xr:uid="{00000000-0006-0000-0000-000041000000}">
      <text>
        <r>
          <rPr>
            <sz val="8"/>
            <color indexed="81"/>
            <rFont val="Tahoma"/>
            <family val="2"/>
            <charset val="238"/>
          </rPr>
          <t>Uveďte, pokud jste nabyl/a podíl v obchodní korporaci; podíl v akciové společnosti uvádějte v oddílu "cenné papíry, zaknihované cenné papíry nebo práva s nimi spojená", neboť podíl v ní je představován akciemi.</t>
        </r>
      </text>
    </comment>
    <comment ref="A163" authorId="0" shapeId="0" xr:uid="{00000000-0006-0000-0000-000042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164" authorId="0" shapeId="0" xr:uid="{00000000-0006-0000-0000-000043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166" authorId="0" shapeId="0" xr:uid="{00000000-0006-0000-0000-000044000000}">
      <text>
        <r>
          <rPr>
            <sz val="8"/>
            <color indexed="81"/>
            <rFont val="Tahoma"/>
            <family val="2"/>
            <charset val="238"/>
          </rPr>
          <t>Vyberte z možností druh vlastnictví: výlučné, spoluvlastnictví, společné jmění manželů.</t>
        </r>
      </text>
    </comment>
    <comment ref="A167" authorId="0" shapeId="0" xr:uid="{00000000-0006-0000-0000-000045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170" authorId="0" shapeId="0" xr:uid="{00000000-0006-0000-0000-000046000000}">
      <text>
        <r>
          <rPr>
            <sz val="8"/>
            <color indexed="81"/>
            <rFont val="Tahoma"/>
            <family val="2"/>
            <charset val="238"/>
          </rPr>
          <t>Zde můžete uvést další důležité informace nad rámec vyplňovaných údajů.</t>
        </r>
      </text>
    </comment>
    <comment ref="A173" authorId="0" shapeId="0" xr:uid="{00000000-0006-0000-0000-000047000000}">
      <text>
        <r>
          <rPr>
            <sz val="8"/>
            <color indexed="81"/>
            <rFont val="Tahoma"/>
            <family val="2"/>
            <charset val="238"/>
          </rPr>
          <t>Vyplňte v případě, že Vámi vlastněné věci movité určené podle druhu, nabyté v průběhu kalendářního roku, přesáhly ve svém souhrnu částku 500 000 Kč, do tohoto souhrnu se nezapočítávají věci, jejichž hodnota je nižší než 50 000 Kč. Věci movité jsou všechny věci, které nejsou zákonem určeny jako nemovité, ať je jejich podstata hmotná nebo nehmotná. Mezi věci movité se řadí také peněžní prostředky na účtu u bankovní a jiné obdobné instituce jakožto pohledávka vůči takové instituci (např. běžné účty, spořicí účty, termínované účty, stavební spoření, důchodové spoření, penzijní připojištění) - v těchto případech uvedete název bankovní či nebankovní instituce. Dále pak uvedete i jiné pohledávky, které máte vůči fyzické nebo právnické osobě, spolu s jejich druhovou identifikací (např. uvedení účelu, za kterým pohledávka vznikla). Rovněž tak uvedete i peníze v hotovosti (nominální hodnoty jednotlivých kusů oběživa se sčítají).</t>
        </r>
      </text>
    </comment>
    <comment ref="A176" authorId="0" shapeId="0" xr:uid="{00000000-0006-0000-0000-000048000000}">
      <text>
        <r>
          <rPr>
            <sz val="8"/>
            <color indexed="81"/>
            <rFont val="Tahoma"/>
            <family val="2"/>
            <charset val="238"/>
          </rPr>
          <t>Kromě věcí movitých určitelných výlučně druhově - věcí zastupitelných (např. zlato), uveďte rovněž také individuálně určitelné věci movité, které pro účely oznámení specifikujte pouze za pomoci druhových znaků (např.: motorové vozidlo - Toyota, červená). Dále pak uveďte i peněžní prostředky na účtu u bankovní a jiné obdobné instituce s uvedením názvu bankovní či nebankovní instituce (např. běžný účet, Komerční banka, a.s.), jiné pohledávky, které máte vůči fyzické nebo právnické osobě (např. uvedením účelu, za kterým pohledávka vznikla) a peníze v hotovosti (nominální hodnoty jednotlivých kusů oběživa se sčítají).</t>
        </r>
      </text>
    </comment>
    <comment ref="A177" authorId="0" shapeId="0" xr:uid="{00000000-0006-0000-0000-000049000000}">
      <text>
        <r>
          <rPr>
            <sz val="8"/>
            <color indexed="81"/>
            <rFont val="Tahoma"/>
            <family val="2"/>
            <charset val="238"/>
          </rPr>
          <t>Uveďte cenu, za kterou jste movitou věc nabyl/a.</t>
        </r>
      </text>
    </comment>
    <comment ref="A178" authorId="0" shapeId="0" xr:uid="{00000000-0006-0000-0000-00004A000000}">
      <text>
        <r>
          <rPr>
            <sz val="8"/>
            <color indexed="81"/>
            <rFont val="Tahoma"/>
            <family val="2"/>
            <charset val="238"/>
          </rPr>
          <t>Vyberte z nabídky způsob nabytí v závislosti na tom, jakým způsobem jste movitou věc nabyl/a; v případě výběru položky jiné, konkretizujte tento výběr v poznámce (např. výhra, nález).</t>
        </r>
        <r>
          <rPr>
            <sz val="9"/>
            <color indexed="81"/>
            <rFont val="Tahoma"/>
            <family val="2"/>
            <charset val="238"/>
          </rPr>
          <t xml:space="preserve">
</t>
        </r>
      </text>
    </comment>
    <comment ref="A179" authorId="0" shapeId="0" xr:uid="{00000000-0006-0000-0000-00004B000000}">
      <text>
        <r>
          <rPr>
            <sz val="8"/>
            <color indexed="81"/>
            <rFont val="Tahoma"/>
            <family val="2"/>
            <charset val="238"/>
          </rPr>
          <t>Vyberte z možností druh vlastnictví: výlučné, spoluvlastnictví, společné jmění manželů.</t>
        </r>
      </text>
    </comment>
    <comment ref="A180" authorId="0" shapeId="0" xr:uid="{00000000-0006-0000-0000-00004C000000}">
      <text>
        <r>
          <rPr>
            <sz val="8"/>
            <color indexed="81"/>
            <rFont val="Tahoma"/>
            <family val="2"/>
            <charset val="238"/>
          </rPr>
          <t>Zde můžete uvést další důležité informace nad rámec vyplňovaných údajů.</t>
        </r>
      </text>
    </comment>
    <comment ref="A187" authorId="0" shapeId="0" xr:uid="{00000000-0006-0000-0000-00004D000000}">
      <text>
        <r>
          <rPr>
            <sz val="8"/>
            <color indexed="81"/>
            <rFont val="Tahoma"/>
            <family val="2"/>
            <charset val="238"/>
          </rPr>
          <t>Uveďte peněžité příjmy, jiné majetkové výhody a dary, které jste nabyl/a v průběhu výkonu funkce, pokud souhrnná výše těchto příjmů, jiných majetkových výhod a darů přesáhne za období, za které se oznámení podává, částku 100 000 Kč ve svém souhrnu; do souhrnné výše se nezapočítávají dary, jejich cena je nižší než 10 000 Kč. Oznamovací povinnost nedopadá na příjmy, na které máte nárok v souvislosti s výkonem funkce, a příjmy druhého z manželů.</t>
        </r>
      </text>
    </comment>
    <comment ref="A192" authorId="0" shapeId="0" xr:uid="{00000000-0006-0000-0000-00004E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194" authorId="0" shapeId="0" xr:uid="{00000000-0006-0000-0000-00004F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195" authorId="0" shapeId="0" xr:uid="{00000000-0006-0000-0000-000050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196" authorId="0" shapeId="0" xr:uid="{00000000-0006-0000-0000-000051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197" authorId="0" shapeId="0" xr:uid="{00000000-0006-0000-0000-000052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200" authorId="0" shapeId="0" xr:uid="{00000000-0006-0000-0000-000053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202" authorId="0" shapeId="0" xr:uid="{00000000-0006-0000-0000-000054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204" authorId="0" shapeId="0" xr:uid="{00000000-0006-0000-0000-000055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205" authorId="0" shapeId="0" xr:uid="{00000000-0006-0000-0000-000056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206" authorId="0" shapeId="0" xr:uid="{00000000-0006-0000-0000-000057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207" authorId="0" shapeId="0" xr:uid="{00000000-0006-0000-0000-000058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210" authorId="0" shapeId="0" xr:uid="{00000000-0006-0000-0000-000059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212" authorId="0" shapeId="0" xr:uid="{00000000-0006-0000-0000-00005A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214" authorId="0" shapeId="0" xr:uid="{00000000-0006-0000-0000-00005B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215" authorId="0" shapeId="0" xr:uid="{00000000-0006-0000-0000-00005C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216" authorId="0" shapeId="0" xr:uid="{00000000-0006-0000-0000-00005D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217" authorId="0" shapeId="0" xr:uid="{00000000-0006-0000-0000-00005E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220" authorId="0" shapeId="0" xr:uid="{00000000-0006-0000-0000-00005F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222" authorId="0" shapeId="0" xr:uid="{00000000-0006-0000-0000-000060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224" authorId="0" shapeId="0" xr:uid="{00000000-0006-0000-0000-000061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226" authorId="0" shapeId="0" xr:uid="{00000000-0006-0000-0000-000062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228" authorId="0" shapeId="0" xr:uid="{00000000-0006-0000-0000-000063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230" authorId="0" shapeId="0" xr:uid="{00000000-0006-0000-0000-000064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232" authorId="0" shapeId="0" xr:uid="{00000000-0006-0000-0000-000065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B233" authorId="0" shapeId="0" xr:uid="{00000000-0006-0000-0000-000066000000}">
      <text>
        <r>
          <rPr>
            <sz val="8"/>
            <color indexed="81"/>
            <rFont val="Tahoma"/>
            <family val="2"/>
            <charset val="238"/>
          </rPr>
          <t>Zvolte v případě, že za zdroj příjmu nelze označit přímo fyzickou nebo právnickou osobu, např. v případě dědění.</t>
        </r>
      </text>
    </comment>
    <comment ref="A234" authorId="0" shapeId="0" xr:uid="{00000000-0006-0000-0000-000067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236" authorId="0" shapeId="0" xr:uid="{00000000-0006-0000-0000-000068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237" authorId="0" shapeId="0" xr:uid="{00000000-0006-0000-0000-000069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r>
          <rPr>
            <sz val="9"/>
            <color indexed="81"/>
            <rFont val="Tahoma"/>
            <family val="2"/>
            <charset val="238"/>
          </rPr>
          <t xml:space="preserve">
</t>
        </r>
      </text>
    </comment>
    <comment ref="A243" authorId="0" shapeId="0" xr:uid="{00000000-0006-0000-0000-00006A000000}">
      <text>
        <r>
          <rPr>
            <sz val="8"/>
            <color indexed="81"/>
            <rFont val="Tahoma"/>
            <family val="2"/>
            <charset val="238"/>
          </rPr>
          <t>Vyplňte, pokud Vaše nesplacené závazky ke dni 31. prosince přesahují ve svém souhrnu částku 100 000 Kč; pokud jde o závazek v rámci společného jmění manželů, uveďte to do poznámky.</t>
        </r>
      </text>
    </comment>
    <comment ref="A247" authorId="0" shapeId="0" xr:uid="{00000000-0006-0000-0000-00006B000000}">
      <text>
        <r>
          <rPr>
            <sz val="8"/>
            <color indexed="81"/>
            <rFont val="Tahoma"/>
            <family val="2"/>
            <charset val="238"/>
          </rPr>
          <t>Např. spotřebitelský úvěr, hypoteční úvěr, dlužné nájemné.</t>
        </r>
      </text>
    </comment>
    <comment ref="A248" authorId="0" shapeId="0" xr:uid="{00000000-0006-0000-0000-00006C000000}">
      <text>
        <r>
          <rPr>
            <sz val="8"/>
            <color indexed="81"/>
            <rFont val="Tahoma"/>
            <family val="2"/>
            <charset val="238"/>
          </rPr>
          <t>Uveďte výši nesplacené části již existujícího závazku k příslušnému dni (nikoli celkovou původní výši).</t>
        </r>
      </text>
    </comment>
    <comment ref="A249" authorId="0" shapeId="0" xr:uid="{00000000-0006-0000-0000-00006D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250" authorId="0" shapeId="0" xr:uid="{00000000-0006-0000-0000-00006E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251" authorId="0" shapeId="0" xr:uid="{00000000-0006-0000-0000-00006F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254" authorId="0" shapeId="0" xr:uid="{00000000-0006-0000-0000-000070000000}">
      <text>
        <r>
          <rPr>
            <sz val="8"/>
            <color indexed="81"/>
            <rFont val="Tahoma"/>
            <family val="2"/>
            <charset val="238"/>
          </rPr>
          <t>Zde můžete uvést další důležité informace nad rámec vyplňovaných údajů, např. že nesplacený závazek náleží do společného jmění manželů.</t>
        </r>
      </text>
    </comment>
    <comment ref="A256" authorId="0" shapeId="0" xr:uid="{00000000-0006-0000-0000-000071000000}">
      <text>
        <r>
          <rPr>
            <sz val="8"/>
            <color indexed="81"/>
            <rFont val="Tahoma"/>
            <family val="2"/>
            <charset val="238"/>
          </rPr>
          <t>Např. spotřebitelský úvěr, hypoteční úvěr, dlužné nájemné.</t>
        </r>
      </text>
    </comment>
    <comment ref="A257" authorId="0" shapeId="0" xr:uid="{00000000-0006-0000-0000-000072000000}">
      <text>
        <r>
          <rPr>
            <sz val="8"/>
            <color indexed="81"/>
            <rFont val="Tahoma"/>
            <family val="2"/>
            <charset val="238"/>
          </rPr>
          <t>Uveďte výši nesplacené části již existujícího závazku k příslušnému dni (nikoli celkovou původní výši).</t>
        </r>
      </text>
    </comment>
    <comment ref="A259" authorId="0" shapeId="0" xr:uid="{00000000-0006-0000-0000-000073000000}">
      <text>
        <r>
          <rPr>
            <sz val="8"/>
            <color indexed="81"/>
            <rFont val="Tahoma"/>
            <family val="2"/>
            <charset val="238"/>
          </rPr>
          <t>Zde můžete uvést další důležité informace nad rámec vyplňovaných údajů, např. že nesplacený závazek náleží do společného jmění manželů.</t>
        </r>
      </text>
    </comment>
    <comment ref="A267" authorId="0" shapeId="0" xr:uid="{00000000-0006-0000-0000-000074000000}">
      <text>
        <r>
          <rPr>
            <sz val="8"/>
            <color indexed="81"/>
            <rFont val="Tahoma"/>
            <family val="2"/>
            <charset val="238"/>
          </rPr>
          <t>Vyplňte pouze v případě, že budete k formuláři oznámení připojovat další listy nebo jiné přílohy.</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Iva Hanušová</author>
  </authors>
  <commentList>
    <comment ref="A9" authorId="0" shapeId="0" xr:uid="{00000000-0006-0000-0A00-000001000000}">
      <text>
        <r>
          <rPr>
            <sz val="8"/>
            <color indexed="81"/>
            <rFont val="Tahoma"/>
            <family val="2"/>
            <charset val="238"/>
          </rPr>
          <t>Vyplňte v případě, že Vámi vlastněné věci movité určené podle druhu, nabyté v průběhu kalendářního roku, přesáhly ve svém souhrnu částku 500 000 Kč, do tohoto souhrnu se nezapočítávají věci, jejichž hodnota je nižší než 50 000 Kč. Věci movité jsou všechny věci, které nejsou zákonem určeny jako nemovité, ať je jejich podstata hmotná nebo nehmotná. Mezi věci movité se řadí také peněžní prostředky na účtu u bankovní a jiné obdobné instituce jakožto pohledávka vůči takové instituci (např. běžné účty, spořicí účty, termínované účty, stavební spoření, důchodové spoření, penzijní připojištění) - v těchto případech uvedete název bankovní či nebankovní instituce. Dále pak uvedete i jiné pohledávky, které máte vůči fyzické nebo právnické osobě, spolu s jejich druhovou identifikací (např. uvedení účelu, za kterým pohledávka vznikla). Rovněž tak uvedete i peníze v hotovosti (nominální hodnoty jednotlivých kusů oběživa se sčítají).</t>
        </r>
      </text>
    </comment>
    <comment ref="A12" authorId="0" shapeId="0" xr:uid="{00000000-0006-0000-0A00-000002000000}">
      <text>
        <r>
          <rPr>
            <sz val="8"/>
            <color indexed="81"/>
            <rFont val="Tahoma"/>
            <family val="2"/>
            <charset val="238"/>
          </rPr>
          <t>Kromě věcí movitých určitelných výlučně druhově - věcí zastupitelných (např. zlato), uveďte rovněž také individuálně určitelné věci movité, které pro účely oznámení specifikujte pouze za pomoci druhových znaků (např.: motorové vozidlo - Toyota, červená). Dále pak uveďte i peněžní prostředky na účtu u bankovní a jiné obdobné instituce s uvedením názvu bankovní či nebankovní instituce (např. běžný účet, Komerční banka, a.s.), jiné pohledávky, které máte vůči fyzické nebo právnické osobě (např. uvedením účelu, za kterým pohledávka vznikla) a peníze v hotovosti (nominální hodnoty jednotlivých kusů oběživa se sčítají).</t>
        </r>
      </text>
    </comment>
    <comment ref="A13" authorId="0" shapeId="0" xr:uid="{00000000-0006-0000-0A00-000003000000}">
      <text>
        <r>
          <rPr>
            <sz val="8"/>
            <color indexed="81"/>
            <rFont val="Tahoma"/>
            <family val="2"/>
            <charset val="238"/>
          </rPr>
          <t>Uveďte cenu, za kterou jste movitou věc nabyl/a.</t>
        </r>
      </text>
    </comment>
    <comment ref="A14" authorId="0" shapeId="0" xr:uid="{00000000-0006-0000-0A00-000004000000}">
      <text>
        <r>
          <rPr>
            <sz val="8"/>
            <color indexed="81"/>
            <rFont val="Tahoma"/>
            <family val="2"/>
            <charset val="238"/>
          </rPr>
          <t>Vyberte z nabídky způsob nabytí v závislosti na tom, jakým způsobem jste movitou věc nabyl/a; v případě výběru položky jiné, konkretizujte tento výběr v poznámce (např. výhra, nález).</t>
        </r>
        <r>
          <rPr>
            <sz val="9"/>
            <color indexed="81"/>
            <rFont val="Tahoma"/>
            <family val="2"/>
            <charset val="238"/>
          </rPr>
          <t xml:space="preserve">
</t>
        </r>
      </text>
    </comment>
    <comment ref="A15" authorId="0" shapeId="0" xr:uid="{00000000-0006-0000-0A00-000005000000}">
      <text>
        <r>
          <rPr>
            <sz val="8"/>
            <color indexed="81"/>
            <rFont val="Tahoma"/>
            <family val="2"/>
            <charset val="238"/>
          </rPr>
          <t>Vyberte z možností druh vlastnictví: výlučné, spoluvlastnictví, společné jmění manželů.</t>
        </r>
      </text>
    </comment>
    <comment ref="A16" authorId="0" shapeId="0" xr:uid="{00000000-0006-0000-0A00-000006000000}">
      <text>
        <r>
          <rPr>
            <sz val="8"/>
            <color indexed="81"/>
            <rFont val="Tahoma"/>
            <family val="2"/>
            <charset val="238"/>
          </rPr>
          <t>Zde můžete uvést další důležité informace nad rámec vyplňovaných údajů.</t>
        </r>
      </text>
    </comment>
    <comment ref="A17" authorId="0" shapeId="0" xr:uid="{00000000-0006-0000-0A00-000007000000}">
      <text>
        <r>
          <rPr>
            <sz val="8"/>
            <color indexed="81"/>
            <rFont val="Tahoma"/>
            <family val="2"/>
            <charset val="238"/>
          </rPr>
          <t>Kromě věcí movitých určitelných výlučně druhově - věcí zastupitelných (např. zlato), uveďte rovněž také individuálně určitelné věci movité, které pro účely oznámení specifikujte pouze za pomoci druhových znaků (např.: motorové vozidlo - Toyota, červená). Dále pak uveďte i peněžní prostředky na účtu u bankovní a jiné obdobné instituce s uvedením názvu bankovní či nebankovní instituce (např. běžný účet, Komerční banka, a.s.), jiné pohledávky, které máte vůči fyzické nebo právnické osobě (např. uvedením účelu, za kterým pohledávka vznikla) a peníze v hotovosti (nominální hodnoty jednotlivých kusů oběživa se sčítají).</t>
        </r>
      </text>
    </comment>
    <comment ref="A18" authorId="0" shapeId="0" xr:uid="{00000000-0006-0000-0A00-000008000000}">
      <text>
        <r>
          <rPr>
            <sz val="8"/>
            <color indexed="81"/>
            <rFont val="Tahoma"/>
            <family val="2"/>
            <charset val="238"/>
          </rPr>
          <t>Uveďte cenu, za kterou jste movitou věc nabyl/a.</t>
        </r>
      </text>
    </comment>
    <comment ref="A19" authorId="0" shapeId="0" xr:uid="{00000000-0006-0000-0A00-000009000000}">
      <text>
        <r>
          <rPr>
            <sz val="8"/>
            <color indexed="81"/>
            <rFont val="Tahoma"/>
            <family val="2"/>
            <charset val="238"/>
          </rPr>
          <t>Vyberte z nabídky způsob nabytí v závislosti na tom, jakým způsobem jste movitou věc nabyl/a; v případě výběru položky jiné, konkretizujte tento výběr v poznámce (např. výhra, nález).</t>
        </r>
        <r>
          <rPr>
            <sz val="9"/>
            <color indexed="81"/>
            <rFont val="Tahoma"/>
            <family val="2"/>
            <charset val="238"/>
          </rPr>
          <t xml:space="preserve">
</t>
        </r>
      </text>
    </comment>
    <comment ref="A20" authorId="0" shapeId="0" xr:uid="{00000000-0006-0000-0A00-00000A000000}">
      <text>
        <r>
          <rPr>
            <sz val="8"/>
            <color indexed="81"/>
            <rFont val="Tahoma"/>
            <family val="2"/>
            <charset val="238"/>
          </rPr>
          <t>Vyberte z možností druh vlastnictví: výlučné, spoluvlastnictví, společné jmění manželů.</t>
        </r>
      </text>
    </comment>
    <comment ref="A21" authorId="0" shapeId="0" xr:uid="{00000000-0006-0000-0A00-00000B000000}">
      <text>
        <r>
          <rPr>
            <sz val="8"/>
            <color indexed="81"/>
            <rFont val="Tahoma"/>
            <family val="2"/>
            <charset val="238"/>
          </rPr>
          <t>Zde můžete uvést další důležité informace nad rámec vyplňovaných údajů.</t>
        </r>
      </text>
    </comment>
    <comment ref="A22" authorId="0" shapeId="0" xr:uid="{00000000-0006-0000-0A00-00000C000000}">
      <text>
        <r>
          <rPr>
            <sz val="8"/>
            <color indexed="81"/>
            <rFont val="Tahoma"/>
            <family val="2"/>
            <charset val="238"/>
          </rPr>
          <t>Kromě věcí movitých určitelných výlučně druhově - věcí zastupitelných (např. zlato), uveďte rovněž také individuálně určitelné věci movité, které pro účely oznámení specifikujte pouze za pomoci druhových znaků (např.: motorové vozidlo - Toyota, červená). Dále pak uveďte i peněžní prostředky na účtu u bankovní a jiné obdobné instituce s uvedením názvu bankovní či nebankovní instituce (např. běžný účet, Komerční banka, a.s.), jiné pohledávky, které máte vůči fyzické nebo právnické osobě (např. uvedením účelu, za kterým pohledávka vznikla) a peníze v hotovosti (nominální hodnoty jednotlivých kusů oběživa se sčítají).</t>
        </r>
      </text>
    </comment>
    <comment ref="A23" authorId="0" shapeId="0" xr:uid="{00000000-0006-0000-0A00-00000D000000}">
      <text>
        <r>
          <rPr>
            <sz val="8"/>
            <color indexed="81"/>
            <rFont val="Tahoma"/>
            <family val="2"/>
            <charset val="238"/>
          </rPr>
          <t>Uveďte cenu, za kterou jste movitou věc nabyl/a.</t>
        </r>
      </text>
    </comment>
    <comment ref="A24" authorId="0" shapeId="0" xr:uid="{00000000-0006-0000-0A00-00000E000000}">
      <text>
        <r>
          <rPr>
            <sz val="8"/>
            <color indexed="81"/>
            <rFont val="Tahoma"/>
            <family val="2"/>
            <charset val="238"/>
          </rPr>
          <t>Vyberte z nabídky způsob nabytí v závislosti na tom, jakým způsobem jste movitou věc nabyl/a; v případě výběru položky jiné, konkretizujte tento výběr v poznámce (např. výhra, nález).</t>
        </r>
        <r>
          <rPr>
            <sz val="9"/>
            <color indexed="81"/>
            <rFont val="Tahoma"/>
            <family val="2"/>
            <charset val="238"/>
          </rPr>
          <t xml:space="preserve">
</t>
        </r>
      </text>
    </comment>
    <comment ref="A25" authorId="0" shapeId="0" xr:uid="{00000000-0006-0000-0A00-00000F000000}">
      <text>
        <r>
          <rPr>
            <sz val="8"/>
            <color indexed="81"/>
            <rFont val="Tahoma"/>
            <family val="2"/>
            <charset val="238"/>
          </rPr>
          <t>Vyberte z možností druh vlastnictví: výlučné, spoluvlastnictví, společné jmění manželů.</t>
        </r>
      </text>
    </comment>
    <comment ref="A26" authorId="0" shapeId="0" xr:uid="{00000000-0006-0000-0A00-000010000000}">
      <text>
        <r>
          <rPr>
            <sz val="8"/>
            <color indexed="81"/>
            <rFont val="Tahoma"/>
            <family val="2"/>
            <charset val="238"/>
          </rPr>
          <t>Zde můžete uvést další důležité informace nad rámec vyplňovaných údajů.</t>
        </r>
      </text>
    </comment>
    <comment ref="A27" authorId="0" shapeId="0" xr:uid="{00000000-0006-0000-0A00-000011000000}">
      <text>
        <r>
          <rPr>
            <sz val="8"/>
            <color indexed="81"/>
            <rFont val="Tahoma"/>
            <family val="2"/>
            <charset val="238"/>
          </rPr>
          <t>Kromě věcí movitých určitelných výlučně druhově - věcí zastupitelných (např. zlato), uveďte rovněž také individuálně určitelné věci movité, které pro účely oznámení specifikujte pouze za pomoci druhových znaků (např.: motorové vozidlo - Toyota, červená). Dále pak uveďte i peněžní prostředky na účtu u bankovní a jiné obdobné instituce s uvedením názvu bankovní či nebankovní instituce (např. běžný účet, Komerční banka, a.s.), jiné pohledávky, které máte vůči fyzické nebo právnické osobě (např. uvedením účelu, za kterým pohledávka vznikla) a peníze v hotovosti (nominální hodnoty jednotlivých kusů oběživa se sčítají).</t>
        </r>
      </text>
    </comment>
    <comment ref="A28" authorId="0" shapeId="0" xr:uid="{00000000-0006-0000-0A00-000012000000}">
      <text>
        <r>
          <rPr>
            <sz val="8"/>
            <color indexed="81"/>
            <rFont val="Tahoma"/>
            <family val="2"/>
            <charset val="238"/>
          </rPr>
          <t>Uveďte cenu, za kterou jste movitou věc nabyl/a.</t>
        </r>
      </text>
    </comment>
    <comment ref="A29" authorId="0" shapeId="0" xr:uid="{00000000-0006-0000-0A00-000013000000}">
      <text>
        <r>
          <rPr>
            <sz val="8"/>
            <color indexed="81"/>
            <rFont val="Tahoma"/>
            <family val="2"/>
            <charset val="238"/>
          </rPr>
          <t>Vyberte z nabídky způsob nabytí v závislosti na tom, jakým způsobem jste movitou věc nabyl/a; v případě výběru položky jiné, konkretizujte tento výběr v poznámce (např. výhra, nález).</t>
        </r>
        <r>
          <rPr>
            <sz val="9"/>
            <color indexed="81"/>
            <rFont val="Tahoma"/>
            <family val="2"/>
            <charset val="238"/>
          </rPr>
          <t xml:space="preserve">
</t>
        </r>
      </text>
    </comment>
    <comment ref="A30" authorId="0" shapeId="0" xr:uid="{00000000-0006-0000-0A00-000014000000}">
      <text>
        <r>
          <rPr>
            <sz val="8"/>
            <color indexed="81"/>
            <rFont val="Tahoma"/>
            <family val="2"/>
            <charset val="238"/>
          </rPr>
          <t>Vyberte z možností druh vlastnictví: výlučné, spoluvlastnictví, společné jmění manželů.</t>
        </r>
      </text>
    </comment>
    <comment ref="A31" authorId="0" shapeId="0" xr:uid="{00000000-0006-0000-0A00-000015000000}">
      <text>
        <r>
          <rPr>
            <sz val="8"/>
            <color indexed="81"/>
            <rFont val="Tahoma"/>
            <family val="2"/>
            <charset val="238"/>
          </rPr>
          <t>Zde můžete uvést další důležité informace nad rámec vyplňovaných údajů.</t>
        </r>
      </text>
    </comment>
    <comment ref="A32" authorId="0" shapeId="0" xr:uid="{00000000-0006-0000-0A00-000016000000}">
      <text>
        <r>
          <rPr>
            <sz val="8"/>
            <color indexed="81"/>
            <rFont val="Tahoma"/>
            <family val="2"/>
            <charset val="238"/>
          </rPr>
          <t>Kromě věcí movitých určitelných výlučně druhově - věcí zastupitelných (např. zlato), uveďte rovněž také individuálně určitelné věci movité, které pro účely oznámení specifikujte pouze za pomoci druhových znaků (např.: motorové vozidlo - Toyota, červená). Dále pak uveďte i peněžní prostředky na účtu u bankovní a jiné obdobné instituce s uvedením názvu bankovní či nebankovní instituce (např. běžný účet, Komerční banka, a.s.), jiné pohledávky, které máte vůči fyzické nebo právnické osobě (např. uvedením účelu, za kterým pohledávka vznikla) a peníze v hotovosti (nominální hodnoty jednotlivých kusů oběživa se sčítají).</t>
        </r>
      </text>
    </comment>
    <comment ref="A33" authorId="0" shapeId="0" xr:uid="{00000000-0006-0000-0A00-000017000000}">
      <text>
        <r>
          <rPr>
            <sz val="8"/>
            <color indexed="81"/>
            <rFont val="Tahoma"/>
            <family val="2"/>
            <charset val="238"/>
          </rPr>
          <t>Uveďte cenu, za kterou jste movitou věc nabyl/a.</t>
        </r>
      </text>
    </comment>
    <comment ref="A34" authorId="0" shapeId="0" xr:uid="{00000000-0006-0000-0A00-000018000000}">
      <text>
        <r>
          <rPr>
            <sz val="8"/>
            <color indexed="81"/>
            <rFont val="Tahoma"/>
            <family val="2"/>
            <charset val="238"/>
          </rPr>
          <t>Vyberte z nabídky způsob nabytí v závislosti na tom, jakým způsobem jste movitou věc nabyl/a; v případě výběru položky jiné, konkretizujte tento výběr v poznámce (např. výhra, nález).</t>
        </r>
        <r>
          <rPr>
            <sz val="9"/>
            <color indexed="81"/>
            <rFont val="Tahoma"/>
            <family val="2"/>
            <charset val="238"/>
          </rPr>
          <t xml:space="preserve">
</t>
        </r>
      </text>
    </comment>
    <comment ref="A35" authorId="0" shapeId="0" xr:uid="{00000000-0006-0000-0A00-000019000000}">
      <text>
        <r>
          <rPr>
            <sz val="8"/>
            <color indexed="81"/>
            <rFont val="Tahoma"/>
            <family val="2"/>
            <charset val="238"/>
          </rPr>
          <t>Vyberte z možností druh vlastnictví: výlučné, spoluvlastnictví, společné jmění manželů.</t>
        </r>
      </text>
    </comment>
    <comment ref="A36" authorId="0" shapeId="0" xr:uid="{00000000-0006-0000-0A00-00001A000000}">
      <text>
        <r>
          <rPr>
            <sz val="8"/>
            <color indexed="81"/>
            <rFont val="Tahoma"/>
            <family val="2"/>
            <charset val="238"/>
          </rPr>
          <t>Zde můžete uvést další důležité informace nad rámec vyplňovaných údajů.</t>
        </r>
      </text>
    </comment>
    <comment ref="A37" authorId="0" shapeId="0" xr:uid="{00000000-0006-0000-0A00-00001B000000}">
      <text>
        <r>
          <rPr>
            <sz val="8"/>
            <color indexed="81"/>
            <rFont val="Tahoma"/>
            <family val="2"/>
            <charset val="238"/>
          </rPr>
          <t>Kromě věcí movitých určitelných výlučně druhově - věcí zastupitelných (např. zlato), uveďte rovněž také individuálně určitelné věci movité, které pro účely oznámení specifikujte pouze za pomoci druhových znaků (např.: motorové vozidlo - Toyota, červená). Dále pak uveďte i peněžní prostředky na účtu u bankovní a jiné obdobné instituce s uvedením názvu bankovní či nebankovní instituce (např. běžný účet, Komerční banka, a.s.), jiné pohledávky, které máte vůči fyzické nebo právnické osobě (např. uvedením účelu, za kterým pohledávka vznikla) a peníze v hotovosti (nominální hodnoty jednotlivých kusů oběživa se sčítají).</t>
        </r>
      </text>
    </comment>
    <comment ref="A38" authorId="0" shapeId="0" xr:uid="{00000000-0006-0000-0A00-00001C000000}">
      <text>
        <r>
          <rPr>
            <sz val="8"/>
            <color indexed="81"/>
            <rFont val="Tahoma"/>
            <family val="2"/>
            <charset val="238"/>
          </rPr>
          <t>Uveďte cenu, za kterou jste movitou věc nabyl/a.</t>
        </r>
      </text>
    </comment>
    <comment ref="A39" authorId="0" shapeId="0" xr:uid="{00000000-0006-0000-0A00-00001D000000}">
      <text>
        <r>
          <rPr>
            <sz val="8"/>
            <color indexed="81"/>
            <rFont val="Tahoma"/>
            <family val="2"/>
            <charset val="238"/>
          </rPr>
          <t>Vyberte z nabídky způsob nabytí v závislosti na tom, jakým způsobem jste movitou věc nabyl/a; v případě výběru položky jiné, konkretizujte tento výběr v poznámce (např. výhra, nález).</t>
        </r>
        <r>
          <rPr>
            <sz val="9"/>
            <color indexed="81"/>
            <rFont val="Tahoma"/>
            <family val="2"/>
            <charset val="238"/>
          </rPr>
          <t xml:space="preserve">
</t>
        </r>
      </text>
    </comment>
    <comment ref="A40" authorId="0" shapeId="0" xr:uid="{00000000-0006-0000-0A00-00001E000000}">
      <text>
        <r>
          <rPr>
            <sz val="8"/>
            <color indexed="81"/>
            <rFont val="Tahoma"/>
            <family val="2"/>
            <charset val="238"/>
          </rPr>
          <t>Vyberte z možností druh vlastnictví: výlučné, spoluvlastnictví, společné jmění manželů.</t>
        </r>
      </text>
    </comment>
    <comment ref="A41" authorId="0" shapeId="0" xr:uid="{00000000-0006-0000-0A00-00001F000000}">
      <text>
        <r>
          <rPr>
            <sz val="8"/>
            <color indexed="81"/>
            <rFont val="Tahoma"/>
            <family val="2"/>
            <charset val="238"/>
          </rPr>
          <t>Zde můžete uvést další důležité informace nad rámec vyplňovaných údajů.</t>
        </r>
      </text>
    </comment>
    <comment ref="A42" authorId="0" shapeId="0" xr:uid="{00000000-0006-0000-0A00-000020000000}">
      <text>
        <r>
          <rPr>
            <sz val="8"/>
            <color indexed="81"/>
            <rFont val="Tahoma"/>
            <family val="2"/>
            <charset val="238"/>
          </rPr>
          <t>Kromě věcí movitých určitelných výlučně druhově - věcí zastupitelných (např. zlato), uveďte rovněž také individuálně určitelné věci movité, které pro účely oznámení specifikujte pouze za pomoci druhových znaků (např.: motorové vozidlo - Toyota, červená). Dále pak uveďte i peněžní prostředky na účtu u bankovní a jiné obdobné instituce s uvedením názvu bankovní či nebankovní instituce (např. běžný účet, Komerční banka, a.s.), jiné pohledávky, které máte vůči fyzické nebo právnické osobě (např. uvedením účelu, za kterým pohledávka vznikla) a peníze v hotovosti (nominální hodnoty jednotlivých kusů oběživa se sčítají).</t>
        </r>
      </text>
    </comment>
    <comment ref="A43" authorId="0" shapeId="0" xr:uid="{00000000-0006-0000-0A00-000021000000}">
      <text>
        <r>
          <rPr>
            <sz val="8"/>
            <color indexed="81"/>
            <rFont val="Tahoma"/>
            <family val="2"/>
            <charset val="238"/>
          </rPr>
          <t>Uveďte cenu, za kterou jste movitou věc nabyl/a.</t>
        </r>
      </text>
    </comment>
    <comment ref="A44" authorId="0" shapeId="0" xr:uid="{00000000-0006-0000-0A00-000022000000}">
      <text>
        <r>
          <rPr>
            <sz val="8"/>
            <color indexed="81"/>
            <rFont val="Tahoma"/>
            <family val="2"/>
            <charset val="238"/>
          </rPr>
          <t>Vyberte z nabídky způsob nabytí v závislosti na tom, jakým způsobem jste movitou věc nabyl/a; v případě výběru položky jiné, konkretizujte tento výběr v poznámce (např. výhra, nález).</t>
        </r>
        <r>
          <rPr>
            <sz val="9"/>
            <color indexed="81"/>
            <rFont val="Tahoma"/>
            <family val="2"/>
            <charset val="238"/>
          </rPr>
          <t xml:space="preserve">
</t>
        </r>
      </text>
    </comment>
    <comment ref="A45" authorId="0" shapeId="0" xr:uid="{00000000-0006-0000-0A00-000023000000}">
      <text>
        <r>
          <rPr>
            <sz val="8"/>
            <color indexed="81"/>
            <rFont val="Tahoma"/>
            <family val="2"/>
            <charset val="238"/>
          </rPr>
          <t>Vyberte z možností druh vlastnictví: výlučné, spoluvlastnictví, společné jmění manželů.</t>
        </r>
      </text>
    </comment>
    <comment ref="A46" authorId="0" shapeId="0" xr:uid="{00000000-0006-0000-0A00-000024000000}">
      <text>
        <r>
          <rPr>
            <sz val="8"/>
            <color indexed="81"/>
            <rFont val="Tahoma"/>
            <family val="2"/>
            <charset val="238"/>
          </rPr>
          <t>Zde můžete uvést další důležité informace nad rámec vyplňovaných údajů.</t>
        </r>
      </text>
    </comment>
    <comment ref="A47" authorId="0" shapeId="0" xr:uid="{00000000-0006-0000-0A00-000025000000}">
      <text>
        <r>
          <rPr>
            <sz val="8"/>
            <color indexed="81"/>
            <rFont val="Tahoma"/>
            <family val="2"/>
            <charset val="238"/>
          </rPr>
          <t>Kromě věcí movitých určitelných výlučně druhově - věcí zastupitelných (např. zlato), uveďte rovněž také individuálně určitelné věci movité, které pro účely oznámení specifikujte pouze za pomoci druhových znaků (např.: motorové vozidlo - Toyota, červená). Dále pak uveďte i peněžní prostředky na účtu u bankovní a jiné obdobné instituce s uvedením názvu bankovní či nebankovní instituce (např. běžný účet, Komerční banka, a.s.), jiné pohledávky, které máte vůči fyzické nebo právnické osobě (např. uvedením účelu, za kterým pohledávka vznikla) a peníze v hotovosti (nominální hodnoty jednotlivých kusů oběživa se sčítají).</t>
        </r>
      </text>
    </comment>
    <comment ref="A48" authorId="0" shapeId="0" xr:uid="{00000000-0006-0000-0A00-000026000000}">
      <text>
        <r>
          <rPr>
            <sz val="8"/>
            <color indexed="81"/>
            <rFont val="Tahoma"/>
            <family val="2"/>
            <charset val="238"/>
          </rPr>
          <t>Uveďte cenu, za kterou jste movitou věc nabyl/a.</t>
        </r>
      </text>
    </comment>
    <comment ref="A49" authorId="0" shapeId="0" xr:uid="{00000000-0006-0000-0A00-000027000000}">
      <text>
        <r>
          <rPr>
            <sz val="8"/>
            <color indexed="81"/>
            <rFont val="Tahoma"/>
            <family val="2"/>
            <charset val="238"/>
          </rPr>
          <t>Vyberte z nabídky způsob nabytí v závislosti na tom, jakým způsobem jste movitou věc nabyl/a; v případě výběru položky jiné, konkretizujte tento výběr v poznámce (např. výhra, nález).</t>
        </r>
        <r>
          <rPr>
            <sz val="9"/>
            <color indexed="81"/>
            <rFont val="Tahoma"/>
            <family val="2"/>
            <charset val="238"/>
          </rPr>
          <t xml:space="preserve">
</t>
        </r>
      </text>
    </comment>
    <comment ref="A50" authorId="0" shapeId="0" xr:uid="{00000000-0006-0000-0A00-000028000000}">
      <text>
        <r>
          <rPr>
            <sz val="8"/>
            <color indexed="81"/>
            <rFont val="Tahoma"/>
            <family val="2"/>
            <charset val="238"/>
          </rPr>
          <t>Vyberte z možností druh vlastnictví: výlučné, spoluvlastnictví, společné jmění manželů.</t>
        </r>
      </text>
    </comment>
    <comment ref="A51" authorId="0" shapeId="0" xr:uid="{00000000-0006-0000-0A00-000029000000}">
      <text>
        <r>
          <rPr>
            <sz val="8"/>
            <color indexed="81"/>
            <rFont val="Tahoma"/>
            <family val="2"/>
            <charset val="238"/>
          </rPr>
          <t>Zde můžete uvést další důležité informace nad rámec vyplňovaných údajů.</t>
        </r>
      </text>
    </comment>
    <comment ref="A52" authorId="0" shapeId="0" xr:uid="{00000000-0006-0000-0A00-00002A000000}">
      <text>
        <r>
          <rPr>
            <sz val="8"/>
            <color indexed="81"/>
            <rFont val="Tahoma"/>
            <family val="2"/>
            <charset val="238"/>
          </rPr>
          <t>Kromě věcí movitých určitelných výlučně druhově - věcí zastupitelných (např. zlato), uveďte rovněž také individuálně určitelné věci movité, které pro účely oznámení specifikujte pouze za pomoci druhových znaků (např.: motorové vozidlo - Toyota, červená). Dále pak uveďte i peněžní prostředky na účtu u bankovní a jiné obdobné instituce s uvedením názvu bankovní či nebankovní instituce (např. běžný účet, Komerční banka, a.s.), jiné pohledávky, které máte vůči fyzické nebo právnické osobě (např. uvedením účelu, za kterým pohledávka vznikla) a peníze v hotovosti (nominální hodnoty jednotlivých kusů oběživa se sčítají).</t>
        </r>
      </text>
    </comment>
    <comment ref="A53" authorId="0" shapeId="0" xr:uid="{00000000-0006-0000-0A00-00002B000000}">
      <text>
        <r>
          <rPr>
            <sz val="8"/>
            <color indexed="81"/>
            <rFont val="Tahoma"/>
            <family val="2"/>
            <charset val="238"/>
          </rPr>
          <t>Uveďte cenu, za kterou jste movitou věc nabyl/a.</t>
        </r>
      </text>
    </comment>
    <comment ref="A54" authorId="0" shapeId="0" xr:uid="{00000000-0006-0000-0A00-00002C000000}">
      <text>
        <r>
          <rPr>
            <sz val="8"/>
            <color indexed="81"/>
            <rFont val="Tahoma"/>
            <family val="2"/>
            <charset val="238"/>
          </rPr>
          <t>Vyberte z nabídky způsob nabytí v závislosti na tom, jakým způsobem jste movitou věc nabyl/a; v případě výběru položky jiné, konkretizujte tento výběr v poznámce (např. výhra, nález).</t>
        </r>
        <r>
          <rPr>
            <sz val="9"/>
            <color indexed="81"/>
            <rFont val="Tahoma"/>
            <family val="2"/>
            <charset val="238"/>
          </rPr>
          <t xml:space="preserve">
</t>
        </r>
      </text>
    </comment>
    <comment ref="A55" authorId="0" shapeId="0" xr:uid="{00000000-0006-0000-0A00-00002D000000}">
      <text>
        <r>
          <rPr>
            <sz val="8"/>
            <color indexed="81"/>
            <rFont val="Tahoma"/>
            <family val="2"/>
            <charset val="238"/>
          </rPr>
          <t>Vyberte z možností druh vlastnictví: výlučné, spoluvlastnictví, společné jmění manželů.</t>
        </r>
      </text>
    </comment>
    <comment ref="A56" authorId="0" shapeId="0" xr:uid="{00000000-0006-0000-0A00-00002E000000}">
      <text>
        <r>
          <rPr>
            <sz val="8"/>
            <color indexed="81"/>
            <rFont val="Tahoma"/>
            <family val="2"/>
            <charset val="238"/>
          </rPr>
          <t>Zde můžete uvést další důležité informace nad rámec vyplňovaných údajů.</t>
        </r>
      </text>
    </comment>
    <comment ref="A57" authorId="0" shapeId="0" xr:uid="{00000000-0006-0000-0A00-00002F000000}">
      <text>
        <r>
          <rPr>
            <sz val="8"/>
            <color indexed="81"/>
            <rFont val="Tahoma"/>
            <family val="2"/>
            <charset val="238"/>
          </rPr>
          <t>Kromě věcí movitých určitelných výlučně druhově - věcí zastupitelných (např. zlato), uveďte rovněž také individuálně určitelné věci movité, které pro účely oznámení specifikujte pouze za pomoci druhových znaků (např.: motorové vozidlo - Toyota, červená). Dále pak uveďte i peněžní prostředky na účtu u bankovní a jiné obdobné instituce s uvedením názvu bankovní či nebankovní instituce (např. běžný účet, Komerční banka, a.s.), jiné pohledávky, které máte vůči fyzické nebo právnické osobě (např. uvedením účelu, za kterým pohledávka vznikla) a peníze v hotovosti (nominální hodnoty jednotlivých kusů oběživa se sčítají).</t>
        </r>
      </text>
    </comment>
    <comment ref="A58" authorId="0" shapeId="0" xr:uid="{00000000-0006-0000-0A00-000030000000}">
      <text>
        <r>
          <rPr>
            <sz val="8"/>
            <color indexed="81"/>
            <rFont val="Tahoma"/>
            <family val="2"/>
            <charset val="238"/>
          </rPr>
          <t>Uveďte cenu, za kterou jste movitou věc nabyl/a.</t>
        </r>
      </text>
    </comment>
    <comment ref="A59" authorId="0" shapeId="0" xr:uid="{00000000-0006-0000-0A00-000031000000}">
      <text>
        <r>
          <rPr>
            <sz val="8"/>
            <color indexed="81"/>
            <rFont val="Tahoma"/>
            <family val="2"/>
            <charset val="238"/>
          </rPr>
          <t>Vyberte z nabídky způsob nabytí v závislosti na tom, jakým způsobem jste movitou věc nabyl/a; v případě výběru položky jiné, konkretizujte tento výběr v poznámce (např. výhra, nález).</t>
        </r>
        <r>
          <rPr>
            <sz val="9"/>
            <color indexed="81"/>
            <rFont val="Tahoma"/>
            <family val="2"/>
            <charset val="238"/>
          </rPr>
          <t xml:space="preserve">
</t>
        </r>
      </text>
    </comment>
    <comment ref="A60" authorId="0" shapeId="0" xr:uid="{00000000-0006-0000-0A00-000032000000}">
      <text>
        <r>
          <rPr>
            <sz val="8"/>
            <color indexed="81"/>
            <rFont val="Tahoma"/>
            <family val="2"/>
            <charset val="238"/>
          </rPr>
          <t>Vyberte z možností druh vlastnictví: výlučné, spoluvlastnictví, společné jmění manželů.</t>
        </r>
      </text>
    </comment>
    <comment ref="A61" authorId="0" shapeId="0" xr:uid="{00000000-0006-0000-0A00-000033000000}">
      <text>
        <r>
          <rPr>
            <sz val="8"/>
            <color indexed="81"/>
            <rFont val="Tahoma"/>
            <family val="2"/>
            <charset val="238"/>
          </rPr>
          <t>Zde můžete uvést další důležité informace nad rámec vyplňovaných údajů.</t>
        </r>
      </text>
    </comment>
    <comment ref="A62" authorId="0" shapeId="0" xr:uid="{00000000-0006-0000-0A00-000034000000}">
      <text>
        <r>
          <rPr>
            <sz val="8"/>
            <color indexed="81"/>
            <rFont val="Tahoma"/>
            <family val="2"/>
            <charset val="238"/>
          </rPr>
          <t>Kromě věcí movitých určitelných výlučně druhově - věcí zastupitelných (např. zlato), uveďte rovněž také individuálně určitelné věci movité, které pro účely oznámení specifikujte pouze za pomoci druhových znaků (např.: motorové vozidlo - Toyota, červená). Dále pak uveďte i peněžní prostředky na účtu u bankovní a jiné obdobné instituce s uvedením názvu bankovní či nebankovní instituce (např. běžný účet, Komerční banka, a.s.), jiné pohledávky, které máte vůči fyzické nebo právnické osobě (např. uvedením účelu, za kterým pohledávka vznikla) a peníze v hotovosti (nominální hodnoty jednotlivých kusů oběživa se sčítají).</t>
        </r>
      </text>
    </comment>
    <comment ref="A63" authorId="0" shapeId="0" xr:uid="{00000000-0006-0000-0A00-000035000000}">
      <text>
        <r>
          <rPr>
            <sz val="8"/>
            <color indexed="81"/>
            <rFont val="Tahoma"/>
            <family val="2"/>
            <charset val="238"/>
          </rPr>
          <t>Uveďte cenu, za kterou jste movitou věc nabyl/a.</t>
        </r>
      </text>
    </comment>
    <comment ref="A64" authorId="0" shapeId="0" xr:uid="{00000000-0006-0000-0A00-000036000000}">
      <text>
        <r>
          <rPr>
            <sz val="8"/>
            <color indexed="81"/>
            <rFont val="Tahoma"/>
            <family val="2"/>
            <charset val="238"/>
          </rPr>
          <t>Vyberte z nabídky způsob nabytí v závislosti na tom, jakým způsobem jste movitou věc nabyl/a; v případě výběru položky jiné, konkretizujte tento výběr v poznámce (např. výhra, nález).</t>
        </r>
        <r>
          <rPr>
            <sz val="9"/>
            <color indexed="81"/>
            <rFont val="Tahoma"/>
            <family val="2"/>
            <charset val="238"/>
          </rPr>
          <t xml:space="preserve">
</t>
        </r>
      </text>
    </comment>
    <comment ref="A65" authorId="0" shapeId="0" xr:uid="{00000000-0006-0000-0A00-000037000000}">
      <text>
        <r>
          <rPr>
            <sz val="8"/>
            <color indexed="81"/>
            <rFont val="Tahoma"/>
            <family val="2"/>
            <charset val="238"/>
          </rPr>
          <t>Vyberte z možností druh vlastnictví: výlučné, spoluvlastnictví, společné jmění manželů.</t>
        </r>
      </text>
    </comment>
    <comment ref="A66" authorId="0" shapeId="0" xr:uid="{00000000-0006-0000-0A00-000038000000}">
      <text>
        <r>
          <rPr>
            <sz val="8"/>
            <color indexed="81"/>
            <rFont val="Tahoma"/>
            <family val="2"/>
            <charset val="238"/>
          </rPr>
          <t>Zde můžete uvést další důležité informace nad rámec vyplňovaných údajů.</t>
        </r>
      </text>
    </comment>
    <comment ref="A67" authorId="0" shapeId="0" xr:uid="{00000000-0006-0000-0A00-000039000000}">
      <text>
        <r>
          <rPr>
            <sz val="8"/>
            <color indexed="81"/>
            <rFont val="Tahoma"/>
            <family val="2"/>
            <charset val="238"/>
          </rPr>
          <t>Kromě věcí movitých určitelných výlučně druhově - věcí zastupitelných (např. zlato), uveďte rovněž také individuálně určitelné věci movité, které pro účely oznámení specifikujte pouze za pomoci druhových znaků (např.: motorové vozidlo - Toyota, červená). Dále pak uveďte i peněžní prostředky na účtu u bankovní a jiné obdobné instituce s uvedením názvu bankovní či nebankovní instituce (např. běžný účet, Komerční banka, a.s.), jiné pohledávky, které máte vůči fyzické nebo právnické osobě (např. uvedením účelu, za kterým pohledávka vznikla) a peníze v hotovosti (nominální hodnoty jednotlivých kusů oběživa se sčítají).</t>
        </r>
      </text>
    </comment>
    <comment ref="A68" authorId="0" shapeId="0" xr:uid="{00000000-0006-0000-0A00-00003A000000}">
      <text>
        <r>
          <rPr>
            <sz val="8"/>
            <color indexed="81"/>
            <rFont val="Tahoma"/>
            <family val="2"/>
            <charset val="238"/>
          </rPr>
          <t>Uveďte cenu, za kterou jste movitou věc nabyl/a.</t>
        </r>
      </text>
    </comment>
    <comment ref="A69" authorId="0" shapeId="0" xr:uid="{00000000-0006-0000-0A00-00003B000000}">
      <text>
        <r>
          <rPr>
            <sz val="8"/>
            <color indexed="81"/>
            <rFont val="Tahoma"/>
            <family val="2"/>
            <charset val="238"/>
          </rPr>
          <t>Vyberte z nabídky způsob nabytí v závislosti na tom, jakým způsobem jste movitou věc nabyl/a; v případě výběru položky jiné, konkretizujte tento výběr v poznámce (např. výhra, nález).</t>
        </r>
        <r>
          <rPr>
            <sz val="9"/>
            <color indexed="81"/>
            <rFont val="Tahoma"/>
            <family val="2"/>
            <charset val="238"/>
          </rPr>
          <t xml:space="preserve">
</t>
        </r>
      </text>
    </comment>
    <comment ref="A70" authorId="0" shapeId="0" xr:uid="{00000000-0006-0000-0A00-00003C000000}">
      <text>
        <r>
          <rPr>
            <sz val="8"/>
            <color indexed="81"/>
            <rFont val="Tahoma"/>
            <family val="2"/>
            <charset val="238"/>
          </rPr>
          <t>Vyberte z možností druh vlastnictví: výlučné, spoluvlastnictví, společné jmění manželů.</t>
        </r>
      </text>
    </comment>
    <comment ref="A71" authorId="0" shapeId="0" xr:uid="{00000000-0006-0000-0A00-00003D000000}">
      <text>
        <r>
          <rPr>
            <sz val="8"/>
            <color indexed="81"/>
            <rFont val="Tahoma"/>
            <family val="2"/>
            <charset val="238"/>
          </rPr>
          <t>Zde můžete uvést další důležité informace nad rámec vyplňovaných údajů.</t>
        </r>
      </text>
    </comment>
    <comment ref="A72" authorId="0" shapeId="0" xr:uid="{00000000-0006-0000-0A00-00003E000000}">
      <text>
        <r>
          <rPr>
            <sz val="8"/>
            <color indexed="81"/>
            <rFont val="Tahoma"/>
            <family val="2"/>
            <charset val="238"/>
          </rPr>
          <t>Kromě věcí movitých určitelných výlučně druhově - věcí zastupitelných (např. zlato), uveďte rovněž také individuálně určitelné věci movité, které pro účely oznámení specifikujte pouze za pomoci druhových znaků (např.: motorové vozidlo - Toyota, červená). Dále pak uveďte i peněžní prostředky na účtu u bankovní a jiné obdobné instituce s uvedením názvu bankovní či nebankovní instituce (např. běžný účet, Komerční banka, a.s.), jiné pohledávky, které máte vůči fyzické nebo právnické osobě (např. uvedením účelu, za kterým pohledávka vznikla) a peníze v hotovosti (nominální hodnoty jednotlivých kusů oběživa se sčítají).</t>
        </r>
      </text>
    </comment>
    <comment ref="A73" authorId="0" shapeId="0" xr:uid="{00000000-0006-0000-0A00-00003F000000}">
      <text>
        <r>
          <rPr>
            <sz val="8"/>
            <color indexed="81"/>
            <rFont val="Tahoma"/>
            <family val="2"/>
            <charset val="238"/>
          </rPr>
          <t>Uveďte cenu, za kterou jste movitou věc nabyl/a.</t>
        </r>
      </text>
    </comment>
    <comment ref="A74" authorId="0" shapeId="0" xr:uid="{00000000-0006-0000-0A00-000040000000}">
      <text>
        <r>
          <rPr>
            <sz val="8"/>
            <color indexed="81"/>
            <rFont val="Tahoma"/>
            <family val="2"/>
            <charset val="238"/>
          </rPr>
          <t>Vyberte z nabídky způsob nabytí v závislosti na tom, jakým způsobem jste movitou věc nabyl/a; v případě výběru položky jiné, konkretizujte tento výběr v poznámce (např. výhra, nález).</t>
        </r>
        <r>
          <rPr>
            <sz val="9"/>
            <color indexed="81"/>
            <rFont val="Tahoma"/>
            <family val="2"/>
            <charset val="238"/>
          </rPr>
          <t xml:space="preserve">
</t>
        </r>
      </text>
    </comment>
    <comment ref="A75" authorId="0" shapeId="0" xr:uid="{00000000-0006-0000-0A00-000041000000}">
      <text>
        <r>
          <rPr>
            <sz val="8"/>
            <color indexed="81"/>
            <rFont val="Tahoma"/>
            <family val="2"/>
            <charset val="238"/>
          </rPr>
          <t>Vyberte z možností druh vlastnictví: výlučné, spoluvlastnictví, společné jmění manželů.</t>
        </r>
      </text>
    </comment>
    <comment ref="A76" authorId="0" shapeId="0" xr:uid="{00000000-0006-0000-0A00-000042000000}">
      <text>
        <r>
          <rPr>
            <sz val="8"/>
            <color indexed="81"/>
            <rFont val="Tahoma"/>
            <family val="2"/>
            <charset val="238"/>
          </rPr>
          <t>Zde můžete uvést další důležité informace nad rámec vyplňovaných údajů.</t>
        </r>
      </text>
    </comment>
    <comment ref="A77" authorId="0" shapeId="0" xr:uid="{00000000-0006-0000-0A00-000043000000}">
      <text>
        <r>
          <rPr>
            <sz val="8"/>
            <color indexed="81"/>
            <rFont val="Tahoma"/>
            <family val="2"/>
            <charset val="238"/>
          </rPr>
          <t>Kromě věcí movitých určitelných výlučně druhově - věcí zastupitelných (např. zlato), uveďte rovněž také individuálně určitelné věci movité, které pro účely oznámení specifikujte pouze za pomoci druhových znaků (např.: motorové vozidlo - Toyota, červená). Dále pak uveďte i peněžní prostředky na účtu u bankovní a jiné obdobné instituce s uvedením názvu bankovní či nebankovní instituce (např. běžný účet, Komerční banka, a.s.), jiné pohledávky, které máte vůči fyzické nebo právnické osobě (např. uvedením účelu, za kterým pohledávka vznikla) a peníze v hotovosti (nominální hodnoty jednotlivých kusů oběživa se sčítají).</t>
        </r>
      </text>
    </comment>
    <comment ref="A78" authorId="0" shapeId="0" xr:uid="{00000000-0006-0000-0A00-000044000000}">
      <text>
        <r>
          <rPr>
            <sz val="8"/>
            <color indexed="81"/>
            <rFont val="Tahoma"/>
            <family val="2"/>
            <charset val="238"/>
          </rPr>
          <t>Uveďte cenu, za kterou jste movitou věc nabyl/a.</t>
        </r>
      </text>
    </comment>
    <comment ref="A79" authorId="0" shapeId="0" xr:uid="{00000000-0006-0000-0A00-000045000000}">
      <text>
        <r>
          <rPr>
            <sz val="8"/>
            <color indexed="81"/>
            <rFont val="Tahoma"/>
            <family val="2"/>
            <charset val="238"/>
          </rPr>
          <t>Vyberte z nabídky způsob nabytí v závislosti na tom, jakým způsobem jste movitou věc nabyl/a; v případě výběru položky jiné, konkretizujte tento výběr v poznámce (např. výhra, nález).</t>
        </r>
        <r>
          <rPr>
            <sz val="9"/>
            <color indexed="81"/>
            <rFont val="Tahoma"/>
            <family val="2"/>
            <charset val="238"/>
          </rPr>
          <t xml:space="preserve">
</t>
        </r>
      </text>
    </comment>
    <comment ref="A80" authorId="0" shapeId="0" xr:uid="{00000000-0006-0000-0A00-000046000000}">
      <text>
        <r>
          <rPr>
            <sz val="8"/>
            <color indexed="81"/>
            <rFont val="Tahoma"/>
            <family val="2"/>
            <charset val="238"/>
          </rPr>
          <t>Vyberte z možností druh vlastnictví: výlučné, spoluvlastnictví, společné jmění manželů.</t>
        </r>
      </text>
    </comment>
    <comment ref="A81" authorId="0" shapeId="0" xr:uid="{00000000-0006-0000-0A00-000047000000}">
      <text>
        <r>
          <rPr>
            <sz val="8"/>
            <color indexed="81"/>
            <rFont val="Tahoma"/>
            <family val="2"/>
            <charset val="238"/>
          </rPr>
          <t>Zde můžete uvést další důležité informace nad rámec vyplňovaných údajů.</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Iva Hanušová</author>
  </authors>
  <commentList>
    <comment ref="A9" authorId="0" shapeId="0" xr:uid="{00000000-0006-0000-0B00-000001000000}">
      <text>
        <r>
          <rPr>
            <sz val="8"/>
            <color indexed="81"/>
            <rFont val="Tahoma"/>
            <family val="2"/>
            <charset val="238"/>
          </rPr>
          <t>Uveďte peněžité příjmy, jiné majetkové výhody a dary, které jste nabyl/a v průběhu výkonu funkce, pokud souhrnná výše těchto příjmů, jiných majetkových výhod a darů přesáhne za období, za které se oznámení podává, částku 100 000 Kč ve svém souhrnu; do souhrnné výše se nezapočítávají dary, jejich cena je nižší než 10 000 Kč. Oznamovací povinnost nedopadá na příjmy, na které máte nárok v souvislosti s výkonem funkce, a příjmy druhého z manželů.</t>
        </r>
      </text>
    </comment>
    <comment ref="A12" authorId="0" shapeId="0" xr:uid="{00000000-0006-0000-0B00-000002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14" authorId="0" shapeId="0" xr:uid="{00000000-0006-0000-0B00-000003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15" authorId="0" shapeId="0" xr:uid="{00000000-0006-0000-0B00-000004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16" authorId="0" shapeId="0" xr:uid="{00000000-0006-0000-0B00-000005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17" authorId="0" shapeId="0" xr:uid="{00000000-0006-0000-0B00-000006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20" authorId="0" shapeId="0" xr:uid="{00000000-0006-0000-0B00-000007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21" authorId="0" shapeId="0" xr:uid="{00000000-0006-0000-0B00-000008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23" authorId="0" shapeId="0" xr:uid="{00000000-0006-0000-0B00-000009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24" authorId="0" shapeId="0" xr:uid="{00000000-0006-0000-0B00-00000A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25" authorId="0" shapeId="0" xr:uid="{00000000-0006-0000-0B00-00000B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26" authorId="0" shapeId="0" xr:uid="{00000000-0006-0000-0B00-00000C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29" authorId="0" shapeId="0" xr:uid="{00000000-0006-0000-0B00-00000D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30" authorId="0" shapeId="0" xr:uid="{00000000-0006-0000-0B00-00000E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32" authorId="0" shapeId="0" xr:uid="{00000000-0006-0000-0B00-00000F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33" authorId="0" shapeId="0" xr:uid="{00000000-0006-0000-0B00-000010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34" authorId="0" shapeId="0" xr:uid="{00000000-0006-0000-0B00-000011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35" authorId="0" shapeId="0" xr:uid="{00000000-0006-0000-0B00-000012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38" authorId="0" shapeId="0" xr:uid="{00000000-0006-0000-0B00-000013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39" authorId="0" shapeId="0" xr:uid="{00000000-0006-0000-0B00-000014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41" authorId="0" shapeId="0" xr:uid="{00000000-0006-0000-0B00-000015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42" authorId="0" shapeId="0" xr:uid="{00000000-0006-0000-0B00-000016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43" authorId="0" shapeId="0" xr:uid="{00000000-0006-0000-0B00-000017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44" authorId="0" shapeId="0" xr:uid="{00000000-0006-0000-0B00-000018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47" authorId="0" shapeId="0" xr:uid="{00000000-0006-0000-0B00-000019000000}">
      <text>
        <r>
          <rPr>
            <sz val="7"/>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48" authorId="0" shapeId="0" xr:uid="{00000000-0006-0000-0B00-00001A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50" authorId="0" shapeId="0" xr:uid="{00000000-0006-0000-0B00-00001B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51" authorId="0" shapeId="0" xr:uid="{00000000-0006-0000-0B00-00001C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52" authorId="0" shapeId="0" xr:uid="{00000000-0006-0000-0B00-00001D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53" authorId="0" shapeId="0" xr:uid="{00000000-0006-0000-0B00-00001E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56" authorId="0" shapeId="0" xr:uid="{00000000-0006-0000-0B00-00001F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57" authorId="0" shapeId="0" xr:uid="{00000000-0006-0000-0B00-000020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59" authorId="0" shapeId="0" xr:uid="{00000000-0006-0000-0B00-000021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60" authorId="0" shapeId="0" xr:uid="{00000000-0006-0000-0B00-000022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61" authorId="0" shapeId="0" xr:uid="{00000000-0006-0000-0B00-000023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62" authorId="0" shapeId="0" xr:uid="{00000000-0006-0000-0B00-000024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65" authorId="0" shapeId="0" xr:uid="{00000000-0006-0000-0B00-000025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66" authorId="0" shapeId="0" xr:uid="{00000000-0006-0000-0B00-000026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68" authorId="0" shapeId="0" xr:uid="{00000000-0006-0000-0B00-000027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69" authorId="0" shapeId="0" xr:uid="{00000000-0006-0000-0B00-000028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70" authorId="0" shapeId="0" xr:uid="{00000000-0006-0000-0B00-000029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71" authorId="0" shapeId="0" xr:uid="{00000000-0006-0000-0B00-00002A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74" authorId="0" shapeId="0" xr:uid="{00000000-0006-0000-0B00-00002B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75" authorId="0" shapeId="0" xr:uid="{00000000-0006-0000-0B00-00002C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77" authorId="0" shapeId="0" xr:uid="{00000000-0006-0000-0B00-00002D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78" authorId="0" shapeId="0" xr:uid="{00000000-0006-0000-0B00-00002E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79" authorId="0" shapeId="0" xr:uid="{00000000-0006-0000-0B00-00002F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80" authorId="0" shapeId="0" xr:uid="{00000000-0006-0000-0B00-000030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83" authorId="0" shapeId="0" xr:uid="{00000000-0006-0000-0B00-000031000000}">
      <text>
        <r>
          <rPr>
            <sz val="7"/>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88" authorId="0" shapeId="0" xr:uid="{00000000-0006-0000-0B00-000032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90" authorId="0" shapeId="0" xr:uid="{00000000-0006-0000-0B00-000033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91" authorId="0" shapeId="0" xr:uid="{00000000-0006-0000-0B00-000034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92" authorId="0" shapeId="0" xr:uid="{00000000-0006-0000-0B00-000035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93" authorId="0" shapeId="0" xr:uid="{00000000-0006-0000-0B00-000036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96" authorId="0" shapeId="0" xr:uid="{00000000-0006-0000-0B00-000037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97" authorId="0" shapeId="0" xr:uid="{00000000-0006-0000-0B00-000038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99" authorId="0" shapeId="0" xr:uid="{00000000-0006-0000-0B00-000039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100" authorId="0" shapeId="0" xr:uid="{00000000-0006-0000-0B00-00003A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101" authorId="0" shapeId="0" xr:uid="{00000000-0006-0000-0B00-00003B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102" authorId="0" shapeId="0" xr:uid="{00000000-0006-0000-0B00-00003C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105" authorId="0" shapeId="0" xr:uid="{00000000-0006-0000-0B00-00003D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106" authorId="0" shapeId="0" xr:uid="{00000000-0006-0000-0B00-00003E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108" authorId="0" shapeId="0" xr:uid="{00000000-0006-0000-0B00-00003F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109" authorId="0" shapeId="0" xr:uid="{00000000-0006-0000-0B00-000040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110" authorId="0" shapeId="0" xr:uid="{00000000-0006-0000-0B00-000041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111" authorId="0" shapeId="0" xr:uid="{00000000-0006-0000-0B00-000042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114" authorId="0" shapeId="0" xr:uid="{00000000-0006-0000-0B00-000043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115" authorId="0" shapeId="0" xr:uid="{00000000-0006-0000-0B00-000044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117" authorId="0" shapeId="0" xr:uid="{00000000-0006-0000-0B00-000045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118" authorId="0" shapeId="0" xr:uid="{00000000-0006-0000-0B00-000046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119" authorId="0" shapeId="0" xr:uid="{00000000-0006-0000-0B00-000047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120" authorId="0" shapeId="0" xr:uid="{00000000-0006-0000-0B00-000048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123" authorId="0" shapeId="0" xr:uid="{00000000-0006-0000-0B00-000049000000}">
      <text>
        <r>
          <rPr>
            <sz val="7"/>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124" authorId="0" shapeId="0" xr:uid="{00000000-0006-0000-0B00-00004A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126" authorId="0" shapeId="0" xr:uid="{00000000-0006-0000-0B00-00004B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127" authorId="0" shapeId="0" xr:uid="{00000000-0006-0000-0B00-00004C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128" authorId="0" shapeId="0" xr:uid="{00000000-0006-0000-0B00-00004D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129" authorId="0" shapeId="0" xr:uid="{00000000-0006-0000-0B00-00004E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132" authorId="0" shapeId="0" xr:uid="{00000000-0006-0000-0B00-00004F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133" authorId="0" shapeId="0" xr:uid="{00000000-0006-0000-0B00-000050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135" authorId="0" shapeId="0" xr:uid="{00000000-0006-0000-0B00-000051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136" authorId="0" shapeId="0" xr:uid="{00000000-0006-0000-0B00-000052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137" authorId="0" shapeId="0" xr:uid="{00000000-0006-0000-0B00-000053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138" authorId="0" shapeId="0" xr:uid="{00000000-0006-0000-0B00-000054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141" authorId="0" shapeId="0" xr:uid="{00000000-0006-0000-0B00-000055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142" authorId="0" shapeId="0" xr:uid="{00000000-0006-0000-0B00-000056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144" authorId="0" shapeId="0" xr:uid="{00000000-0006-0000-0B00-000057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145" authorId="0" shapeId="0" xr:uid="{00000000-0006-0000-0B00-000058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146" authorId="0" shapeId="0" xr:uid="{00000000-0006-0000-0B00-000059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147" authorId="0" shapeId="0" xr:uid="{00000000-0006-0000-0B00-00005A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150" authorId="0" shapeId="0" xr:uid="{00000000-0006-0000-0B00-00005B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151" authorId="0" shapeId="0" xr:uid="{00000000-0006-0000-0B00-00005C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153" authorId="0" shapeId="0" xr:uid="{00000000-0006-0000-0B00-00005D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154" authorId="0" shapeId="0" xr:uid="{00000000-0006-0000-0B00-00005E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155" authorId="0" shapeId="0" xr:uid="{00000000-0006-0000-0B00-00005F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156" authorId="0" shapeId="0" xr:uid="{00000000-0006-0000-0B00-000060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159" authorId="0" shapeId="0" xr:uid="{00000000-0006-0000-0B00-000061000000}">
      <text>
        <r>
          <rPr>
            <sz val="7"/>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Iva Hanušová</author>
  </authors>
  <commentList>
    <comment ref="A9" authorId="0" shapeId="0" xr:uid="{00000000-0006-0000-0C00-000001000000}">
      <text>
        <r>
          <rPr>
            <sz val="8"/>
            <color indexed="81"/>
            <rFont val="Tahoma"/>
            <family val="2"/>
            <charset val="238"/>
          </rPr>
          <t>Uveďte peněžité příjmy, jiné majetkové výhody a dary, které jste nabyl/a v průběhu výkonu funkce, pokud souhrnná výše těchto příjmů, jiných majetkových výhod a darů přesáhne za období, za které se oznámení podává, částku 100 000 Kč ve svém souhrnu; do souhrnné výše se nezapočítávají dary, jejich cena je nižší než 10 000 Kč. Oznamovací povinnost nedopadá na příjmy, na které máte nárok v souvislosti s výkonem funkce, a příjmy druhého z manželů.</t>
        </r>
      </text>
    </comment>
    <comment ref="A12" authorId="0" shapeId="0" xr:uid="{00000000-0006-0000-0C00-000002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14" authorId="0" shapeId="0" xr:uid="{00000000-0006-0000-0C00-000003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16" authorId="0" shapeId="0" xr:uid="{00000000-0006-0000-0C00-000004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17" authorId="0" shapeId="0" xr:uid="{00000000-0006-0000-0C00-000005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19" authorId="0" shapeId="0" xr:uid="{00000000-0006-0000-0C00-000006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21" authorId="0" shapeId="0" xr:uid="{00000000-0006-0000-0C00-000007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22" authorId="0" shapeId="0" xr:uid="{00000000-0006-0000-0C00-000008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24" authorId="0" shapeId="0" xr:uid="{00000000-0006-0000-0C00-000009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26" authorId="0" shapeId="0" xr:uid="{00000000-0006-0000-0C00-00000A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27" authorId="0" shapeId="0" xr:uid="{00000000-0006-0000-0C00-00000B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29" authorId="0" shapeId="0" xr:uid="{00000000-0006-0000-0C00-00000C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31" authorId="0" shapeId="0" xr:uid="{00000000-0006-0000-0C00-00000D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32" authorId="0" shapeId="0" xr:uid="{00000000-0006-0000-0C00-00000E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34" authorId="0" shapeId="0" xr:uid="{00000000-0006-0000-0C00-00000F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36" authorId="0" shapeId="0" xr:uid="{00000000-0006-0000-0C00-000010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37" authorId="0" shapeId="0" xr:uid="{00000000-0006-0000-0C00-000011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39" authorId="0" shapeId="0" xr:uid="{00000000-0006-0000-0C00-000012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41" authorId="0" shapeId="0" xr:uid="{00000000-0006-0000-0C00-000013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42" authorId="0" shapeId="0" xr:uid="{00000000-0006-0000-0C00-000014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44" authorId="0" shapeId="0" xr:uid="{00000000-0006-0000-0C00-000015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46" authorId="0" shapeId="0" xr:uid="{00000000-0006-0000-0C00-000016000000}">
      <text>
        <r>
          <rPr>
            <sz val="7"/>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47" authorId="0" shapeId="0" xr:uid="{00000000-0006-0000-0C00-000017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49" authorId="0" shapeId="0" xr:uid="{00000000-0006-0000-0C00-000018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51" authorId="0" shapeId="0" xr:uid="{00000000-0006-0000-0C00-000019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52" authorId="0" shapeId="0" xr:uid="{00000000-0006-0000-0C00-00001A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54" authorId="0" shapeId="0" xr:uid="{00000000-0006-0000-0C00-00001B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56" authorId="0" shapeId="0" xr:uid="{00000000-0006-0000-0C00-00001C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57" authorId="0" shapeId="0" xr:uid="{00000000-0006-0000-0C00-00001D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59" authorId="0" shapeId="0" xr:uid="{00000000-0006-0000-0C00-00001E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61" authorId="0" shapeId="0" xr:uid="{00000000-0006-0000-0C00-00001F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62" authorId="0" shapeId="0" xr:uid="{00000000-0006-0000-0C00-000020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64" authorId="0" shapeId="0" xr:uid="{00000000-0006-0000-0C00-000021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66" authorId="0" shapeId="0" xr:uid="{00000000-0006-0000-0C00-000022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67" authorId="0" shapeId="0" xr:uid="{00000000-0006-0000-0C00-000023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69" authorId="0" shapeId="0" xr:uid="{00000000-0006-0000-0C00-000024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71" authorId="0" shapeId="0" xr:uid="{00000000-0006-0000-0C00-000025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72" authorId="0" shapeId="0" xr:uid="{00000000-0006-0000-0C00-000026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74" authorId="0" shapeId="0" xr:uid="{00000000-0006-0000-0C00-000027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76" authorId="0" shapeId="0" xr:uid="{00000000-0006-0000-0C00-000028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77" authorId="0" shapeId="0" xr:uid="{00000000-0006-0000-0C00-000029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79" authorId="0" shapeId="0" xr:uid="{00000000-0006-0000-0C00-00002A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81" authorId="0" shapeId="0" xr:uid="{00000000-0006-0000-0C00-00002B000000}">
      <text>
        <r>
          <rPr>
            <sz val="7"/>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Iva Hanušová</author>
  </authors>
  <commentList>
    <comment ref="A9" authorId="0" shapeId="0" xr:uid="{00000000-0006-0000-0D00-000001000000}">
      <text>
        <r>
          <rPr>
            <sz val="8"/>
            <color indexed="81"/>
            <rFont val="Tahoma"/>
            <family val="2"/>
            <charset val="238"/>
          </rPr>
          <t>Uveďte peněžité příjmy, jiné majetkové výhody a dary, které jste nabyl/a v průběhu výkonu funkce, pokud souhrnná výše těchto příjmů, jiných majetkových výhod a darů přesáhne za období, za které se oznámení podává, částku 100 000 Kč ve svém souhrnu; do souhrnné výše se nezapočítávají dary, jejich cena je nižší než 10 000 Kč. Oznamovací povinnost nedopadá na příjmy, na které máte nárok v souvislosti s výkonem funkce, a příjmy druhého z manželů.</t>
        </r>
      </text>
    </comment>
    <comment ref="B11" authorId="0" shapeId="0" xr:uid="{00000000-0006-0000-0D00-000002000000}">
      <text>
        <r>
          <rPr>
            <sz val="8"/>
            <color indexed="81"/>
            <rFont val="Tahoma"/>
            <family val="2"/>
            <charset val="238"/>
          </rPr>
          <t>Zvolte v případě, že za zdroj příjmu nelze označit přímo fyzickou nebo právnickou osobu, např. v případě dědění.</t>
        </r>
      </text>
    </comment>
    <comment ref="A12" authorId="0" shapeId="0" xr:uid="{00000000-0006-0000-0D00-000003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14" authorId="0" shapeId="0" xr:uid="{00000000-0006-0000-0D00-000004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15" authorId="0" shapeId="0" xr:uid="{00000000-0006-0000-0D00-000005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16" authorId="0" shapeId="0" xr:uid="{00000000-0006-0000-0D00-000006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18" authorId="0" shapeId="0" xr:uid="{00000000-0006-0000-0D00-000007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19" authorId="0" shapeId="0" xr:uid="{00000000-0006-0000-0D00-000008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20" authorId="0" shapeId="0" xr:uid="{00000000-0006-0000-0D00-000009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22" authorId="0" shapeId="0" xr:uid="{00000000-0006-0000-0D00-00000A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23" authorId="0" shapeId="0" xr:uid="{00000000-0006-0000-0D00-00000B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24" authorId="0" shapeId="0" xr:uid="{00000000-0006-0000-0D00-00000C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26" authorId="0" shapeId="0" xr:uid="{00000000-0006-0000-0D00-00000D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27" authorId="0" shapeId="0" xr:uid="{00000000-0006-0000-0D00-00000E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28" authorId="0" shapeId="0" xr:uid="{00000000-0006-0000-0D00-00000F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30" authorId="0" shapeId="0" xr:uid="{00000000-0006-0000-0D00-000010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31" authorId="0" shapeId="0" xr:uid="{00000000-0006-0000-0D00-000011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32" authorId="0" shapeId="0" xr:uid="{00000000-0006-0000-0D00-000012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34" authorId="0" shapeId="0" xr:uid="{00000000-0006-0000-0D00-000013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35" authorId="0" shapeId="0" xr:uid="{00000000-0006-0000-0D00-000014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36" authorId="0" shapeId="0" xr:uid="{00000000-0006-0000-0D00-000015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38" authorId="0" shapeId="0" xr:uid="{00000000-0006-0000-0D00-000016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39" authorId="0" shapeId="0" xr:uid="{00000000-0006-0000-0D00-000017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40" authorId="0" shapeId="0" xr:uid="{00000000-0006-0000-0D00-000018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42" authorId="0" shapeId="0" xr:uid="{00000000-0006-0000-0D00-000019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43" authorId="0" shapeId="0" xr:uid="{00000000-0006-0000-0D00-00001A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44" authorId="0" shapeId="0" xr:uid="{00000000-0006-0000-0D00-00001B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46" authorId="0" shapeId="0" xr:uid="{00000000-0006-0000-0D00-00001C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47" authorId="0" shapeId="0" xr:uid="{00000000-0006-0000-0D00-00001D000000}">
      <text>
        <r>
          <rPr>
            <sz val="7"/>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48" authorId="0" shapeId="0" xr:uid="{00000000-0006-0000-0D00-00001E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50" authorId="0" shapeId="0" xr:uid="{00000000-0006-0000-0D00-00001F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51" authorId="0" shapeId="0" xr:uid="{00000000-0006-0000-0D00-000020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52" authorId="0" shapeId="0" xr:uid="{00000000-0006-0000-0D00-000021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54" authorId="0" shapeId="0" xr:uid="{00000000-0006-0000-0D00-000022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55" authorId="0" shapeId="0" xr:uid="{00000000-0006-0000-0D00-000023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56" authorId="0" shapeId="0" xr:uid="{00000000-0006-0000-0D00-000024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58" authorId="0" shapeId="0" xr:uid="{00000000-0006-0000-0D00-000025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59" authorId="0" shapeId="0" xr:uid="{00000000-0006-0000-0D00-000026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60" authorId="0" shapeId="0" xr:uid="{00000000-0006-0000-0D00-000027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62" authorId="0" shapeId="0" xr:uid="{00000000-0006-0000-0D00-000028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63" authorId="0" shapeId="0" xr:uid="{00000000-0006-0000-0D00-000029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64" authorId="0" shapeId="0" xr:uid="{00000000-0006-0000-0D00-00002A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66" authorId="0" shapeId="0" xr:uid="{00000000-0006-0000-0D00-00002B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67" authorId="0" shapeId="0" xr:uid="{00000000-0006-0000-0D00-00002C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68" authorId="0" shapeId="0" xr:uid="{00000000-0006-0000-0D00-00002D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70" authorId="0" shapeId="0" xr:uid="{00000000-0006-0000-0D00-00002E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71" authorId="0" shapeId="0" xr:uid="{00000000-0006-0000-0D00-00002F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72" authorId="0" shapeId="0" xr:uid="{00000000-0006-0000-0D00-000030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74" authorId="0" shapeId="0" xr:uid="{00000000-0006-0000-0D00-000031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75" authorId="0" shapeId="0" xr:uid="{00000000-0006-0000-0D00-000032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76" authorId="0" shapeId="0" xr:uid="{00000000-0006-0000-0D00-000033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78" authorId="0" shapeId="0" xr:uid="{00000000-0006-0000-0D00-000034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79" authorId="0" shapeId="0" xr:uid="{00000000-0006-0000-0D00-000035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80" authorId="0" shapeId="0" xr:uid="{00000000-0006-0000-0D00-000036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apod.)</t>
        </r>
      </text>
    </comment>
    <comment ref="A82" authorId="0" shapeId="0" xr:uid="{00000000-0006-0000-0D00-000037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83" authorId="0" shapeId="0" xr:uid="{00000000-0006-0000-0D00-000038000000}">
      <text>
        <r>
          <rPr>
            <sz val="7"/>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Iva Hanušová</author>
  </authors>
  <commentList>
    <comment ref="A9" authorId="0" shapeId="0" xr:uid="{00000000-0006-0000-0E00-000001000000}">
      <text>
        <r>
          <rPr>
            <sz val="8"/>
            <color indexed="81"/>
            <rFont val="Tahoma"/>
            <family val="2"/>
            <charset val="238"/>
          </rPr>
          <t>Vyplňte, pokud Vaše nesplacené závazky ke dni 31. prosince přesahují ve svém souhrnu částku 100 000 Kč; pokud jde o závazek v rámci společného jmění manželů, uveďte to do poznámky.</t>
        </r>
      </text>
    </comment>
    <comment ref="A12" authorId="0" shapeId="0" xr:uid="{00000000-0006-0000-0E00-000002000000}">
      <text>
        <r>
          <rPr>
            <sz val="8"/>
            <color indexed="81"/>
            <rFont val="Tahoma"/>
            <family val="2"/>
            <charset val="238"/>
          </rPr>
          <t>Např. spotřebitelský úvěr, hypoteční úvěr, dlužné nájemné.</t>
        </r>
      </text>
    </comment>
    <comment ref="A13" authorId="0" shapeId="0" xr:uid="{00000000-0006-0000-0E00-000003000000}">
      <text>
        <r>
          <rPr>
            <sz val="8"/>
            <color indexed="81"/>
            <rFont val="Tahoma"/>
            <family val="2"/>
            <charset val="238"/>
          </rPr>
          <t>Uveďte výši nesplacené části již existujícího závazku k příslušnému dni (nikoli celkovou původní výši).</t>
        </r>
      </text>
    </comment>
    <comment ref="A14" authorId="0" shapeId="0" xr:uid="{00000000-0006-0000-0E00-000004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15" authorId="0" shapeId="0" xr:uid="{00000000-0006-0000-0E00-000005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16" authorId="0" shapeId="0" xr:uid="{00000000-0006-0000-0E00-000006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19" authorId="0" shapeId="0" xr:uid="{00000000-0006-0000-0E00-000007000000}">
      <text>
        <r>
          <rPr>
            <sz val="8"/>
            <color indexed="81"/>
            <rFont val="Tahoma"/>
            <family val="2"/>
            <charset val="238"/>
          </rPr>
          <t>Zde můžete uvést další důležité informace nad rámec vyplňovaných údajů, např. že nesplacený závazek náleží do společného jmění manželů.</t>
        </r>
      </text>
    </comment>
    <comment ref="A21" authorId="0" shapeId="0" xr:uid="{00000000-0006-0000-0E00-000008000000}">
      <text>
        <r>
          <rPr>
            <sz val="8"/>
            <color indexed="81"/>
            <rFont val="Tahoma"/>
            <family val="2"/>
            <charset val="238"/>
          </rPr>
          <t>Např. spotřebitelský úvěr, hypoteční úvěr, dlužné nájemné.</t>
        </r>
      </text>
    </comment>
    <comment ref="A22" authorId="0" shapeId="0" xr:uid="{00000000-0006-0000-0E00-000009000000}">
      <text>
        <r>
          <rPr>
            <sz val="8"/>
            <color indexed="81"/>
            <rFont val="Tahoma"/>
            <family val="2"/>
            <charset val="238"/>
          </rPr>
          <t>Uveďte výši nesplacené části již existujícího závazku k příslušnému dni (nikoli celkovou původní výši).</t>
        </r>
      </text>
    </comment>
    <comment ref="A23" authorId="0" shapeId="0" xr:uid="{00000000-0006-0000-0E00-00000A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24" authorId="0" shapeId="0" xr:uid="{00000000-0006-0000-0E00-00000B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25" authorId="0" shapeId="0" xr:uid="{00000000-0006-0000-0E00-00000C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28" authorId="0" shapeId="0" xr:uid="{00000000-0006-0000-0E00-00000D000000}">
      <text>
        <r>
          <rPr>
            <sz val="8"/>
            <color indexed="81"/>
            <rFont val="Tahoma"/>
            <family val="2"/>
            <charset val="238"/>
          </rPr>
          <t>Zde můžete uvést další důležité informace nad rámec vyplňovaných údajů, např. že nesplacený závazek náleží do společného jmění manželů.</t>
        </r>
      </text>
    </comment>
    <comment ref="A30" authorId="0" shapeId="0" xr:uid="{00000000-0006-0000-0E00-00000E000000}">
      <text>
        <r>
          <rPr>
            <sz val="8"/>
            <color indexed="81"/>
            <rFont val="Tahoma"/>
            <family val="2"/>
            <charset val="238"/>
          </rPr>
          <t>Např. spotřebitelský úvěr, hypoteční úvěr, dlužné nájemné.</t>
        </r>
      </text>
    </comment>
    <comment ref="A31" authorId="0" shapeId="0" xr:uid="{00000000-0006-0000-0E00-00000F000000}">
      <text>
        <r>
          <rPr>
            <sz val="8"/>
            <color indexed="81"/>
            <rFont val="Tahoma"/>
            <family val="2"/>
            <charset val="238"/>
          </rPr>
          <t>Uveďte výši nesplacené části již existujícího závazku k příslušnému dni (nikoli celkovou původní výši).</t>
        </r>
      </text>
    </comment>
    <comment ref="A32" authorId="0" shapeId="0" xr:uid="{00000000-0006-0000-0E00-000010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33" authorId="0" shapeId="0" xr:uid="{00000000-0006-0000-0E00-000011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34" authorId="0" shapeId="0" xr:uid="{00000000-0006-0000-0E00-000012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37" authorId="0" shapeId="0" xr:uid="{00000000-0006-0000-0E00-000013000000}">
      <text>
        <r>
          <rPr>
            <sz val="8"/>
            <color indexed="81"/>
            <rFont val="Tahoma"/>
            <family val="2"/>
            <charset val="238"/>
          </rPr>
          <t>Zde můžete uvést další důležité informace nad rámec vyplňovaných údajů, např. že nesplacený závazek náleží do společného jmění manželů.</t>
        </r>
      </text>
    </comment>
    <comment ref="A39" authorId="0" shapeId="0" xr:uid="{00000000-0006-0000-0E00-000014000000}">
      <text>
        <r>
          <rPr>
            <sz val="8"/>
            <color indexed="81"/>
            <rFont val="Tahoma"/>
            <family val="2"/>
            <charset val="238"/>
          </rPr>
          <t>Např. spotřebitelský úvěr, hypoteční úvěr, dlužné nájemné.</t>
        </r>
      </text>
    </comment>
    <comment ref="A40" authorId="0" shapeId="0" xr:uid="{00000000-0006-0000-0E00-000015000000}">
      <text>
        <r>
          <rPr>
            <sz val="8"/>
            <color indexed="81"/>
            <rFont val="Tahoma"/>
            <family val="2"/>
            <charset val="238"/>
          </rPr>
          <t>Uveďte výši nesplacené části již existujícího závazku k příslušnému dni (nikoli celkovou původní výši).</t>
        </r>
      </text>
    </comment>
    <comment ref="A41" authorId="0" shapeId="0" xr:uid="{00000000-0006-0000-0E00-000016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42" authorId="0" shapeId="0" xr:uid="{00000000-0006-0000-0E00-000017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43" authorId="0" shapeId="0" xr:uid="{00000000-0006-0000-0E00-000018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46" authorId="0" shapeId="0" xr:uid="{00000000-0006-0000-0E00-000019000000}">
      <text>
        <r>
          <rPr>
            <sz val="8"/>
            <color indexed="81"/>
            <rFont val="Tahoma"/>
            <family val="2"/>
            <charset val="238"/>
          </rPr>
          <t>Zde můžete uvést další důležité informace nad rámec vyplňovaných údajů, např. že nesplacený závazek náleží do společného jmění manželů.</t>
        </r>
      </text>
    </comment>
    <comment ref="A48" authorId="0" shapeId="0" xr:uid="{00000000-0006-0000-0E00-00001A000000}">
      <text>
        <r>
          <rPr>
            <sz val="8"/>
            <color indexed="81"/>
            <rFont val="Tahoma"/>
            <family val="2"/>
            <charset val="238"/>
          </rPr>
          <t>Např. spotřebitelský úvěr, hypoteční úvěr, dlužné nájemné.</t>
        </r>
      </text>
    </comment>
    <comment ref="A49" authorId="0" shapeId="0" xr:uid="{00000000-0006-0000-0E00-00001B000000}">
      <text>
        <r>
          <rPr>
            <sz val="8"/>
            <color indexed="81"/>
            <rFont val="Tahoma"/>
            <family val="2"/>
            <charset val="238"/>
          </rPr>
          <t>Uveďte výši nesplacené části již existujícího závazku k příslušnému dni (nikoli celkovou původní výši).</t>
        </r>
      </text>
    </comment>
    <comment ref="A51" authorId="0" shapeId="0" xr:uid="{00000000-0006-0000-0E00-00001C000000}">
      <text>
        <r>
          <rPr>
            <sz val="8"/>
            <color indexed="81"/>
            <rFont val="Tahoma"/>
            <family val="2"/>
            <charset val="238"/>
          </rPr>
          <t>Zde můžete uvést další důležité informace nad rámec vyplňovaných údajů, např. že nesplacený závazek náleží do společného jmění manželů.</t>
        </r>
      </text>
    </comment>
    <comment ref="A53" authorId="0" shapeId="0" xr:uid="{00000000-0006-0000-0E00-00001D000000}">
      <text>
        <r>
          <rPr>
            <sz val="8"/>
            <color indexed="81"/>
            <rFont val="Tahoma"/>
            <family val="2"/>
            <charset val="238"/>
          </rPr>
          <t>Např. spotřebitelský úvěr, hypoteční úvěr, dlužné nájemné.</t>
        </r>
      </text>
    </comment>
    <comment ref="A54" authorId="0" shapeId="0" xr:uid="{00000000-0006-0000-0E00-00001E000000}">
      <text>
        <r>
          <rPr>
            <sz val="8"/>
            <color indexed="81"/>
            <rFont val="Tahoma"/>
            <family val="2"/>
            <charset val="238"/>
          </rPr>
          <t>Uveďte výši nesplacené části již existujícího závazku k příslušnému dni (nikoli celkovou původní výši).</t>
        </r>
      </text>
    </comment>
    <comment ref="A56" authorId="0" shapeId="0" xr:uid="{00000000-0006-0000-0E00-00001F000000}">
      <text>
        <r>
          <rPr>
            <sz val="8"/>
            <color indexed="81"/>
            <rFont val="Tahoma"/>
            <family val="2"/>
            <charset val="238"/>
          </rPr>
          <t>Zde můžete uvést další důležité informace nad rámec vyplňovaných údajů, např. že nesplacený závazek náleží do společného jmění manželů.</t>
        </r>
      </text>
    </comment>
    <comment ref="A58" authorId="0" shapeId="0" xr:uid="{00000000-0006-0000-0E00-000020000000}">
      <text>
        <r>
          <rPr>
            <sz val="8"/>
            <color indexed="81"/>
            <rFont val="Tahoma"/>
            <family val="2"/>
            <charset val="238"/>
          </rPr>
          <t>Např. spotřebitelský úvěr, hypoteční úvěr, dlužné nájemné.</t>
        </r>
      </text>
    </comment>
    <comment ref="A59" authorId="0" shapeId="0" xr:uid="{00000000-0006-0000-0E00-000021000000}">
      <text>
        <r>
          <rPr>
            <sz val="8"/>
            <color indexed="81"/>
            <rFont val="Tahoma"/>
            <family val="2"/>
            <charset val="238"/>
          </rPr>
          <t>Uveďte výši nesplacené části již existujícího závazku k příslušnému dni (nikoli celkovou původní výši).</t>
        </r>
      </text>
    </comment>
    <comment ref="A61" authorId="0" shapeId="0" xr:uid="{00000000-0006-0000-0E00-000022000000}">
      <text>
        <r>
          <rPr>
            <sz val="8"/>
            <color indexed="81"/>
            <rFont val="Tahoma"/>
            <family val="2"/>
            <charset val="238"/>
          </rPr>
          <t>Zde můžete uvést další důležité informace nad rámec vyplňovaných údajů, např. že nesplacený závazek náleží do společného jmění manželů.</t>
        </r>
      </text>
    </comment>
    <comment ref="A63" authorId="0" shapeId="0" xr:uid="{00000000-0006-0000-0E00-000023000000}">
      <text>
        <r>
          <rPr>
            <sz val="8"/>
            <color indexed="81"/>
            <rFont val="Tahoma"/>
            <family val="2"/>
            <charset val="238"/>
          </rPr>
          <t>Např. spotřebitelský úvěr, hypoteční úvěr, dlužné nájemné.</t>
        </r>
      </text>
    </comment>
    <comment ref="A64" authorId="0" shapeId="0" xr:uid="{00000000-0006-0000-0E00-000024000000}">
      <text>
        <r>
          <rPr>
            <sz val="8"/>
            <color indexed="81"/>
            <rFont val="Tahoma"/>
            <family val="2"/>
            <charset val="238"/>
          </rPr>
          <t>Uveďte výši nesplacené části již existujícího závazku k příslušnému dni (nikoli celkovou původní výši).</t>
        </r>
      </text>
    </comment>
    <comment ref="A66" authorId="0" shapeId="0" xr:uid="{00000000-0006-0000-0E00-000025000000}">
      <text>
        <r>
          <rPr>
            <sz val="8"/>
            <color indexed="81"/>
            <rFont val="Tahoma"/>
            <family val="2"/>
            <charset val="238"/>
          </rPr>
          <t>Zde můžete uvést další důležité informace nad rámec vyplňovaných údajů, např. že nesplacený závazek náleží do společného jmění manželů.</t>
        </r>
      </text>
    </comment>
    <comment ref="A68" authorId="0" shapeId="0" xr:uid="{00000000-0006-0000-0E00-000026000000}">
      <text>
        <r>
          <rPr>
            <sz val="8"/>
            <color indexed="81"/>
            <rFont val="Tahoma"/>
            <family val="2"/>
            <charset val="238"/>
          </rPr>
          <t>Např. spotřebitelský úvěr, hypoteční úvěr, dlužné nájemné.</t>
        </r>
      </text>
    </comment>
    <comment ref="A69" authorId="0" shapeId="0" xr:uid="{00000000-0006-0000-0E00-000027000000}">
      <text>
        <r>
          <rPr>
            <sz val="8"/>
            <color indexed="81"/>
            <rFont val="Tahoma"/>
            <family val="2"/>
            <charset val="238"/>
          </rPr>
          <t>Uveďte výši nesplacené části již existujícího závazku k příslušnému dni (nikoli celkovou původní výši).</t>
        </r>
      </text>
    </comment>
    <comment ref="A71" authorId="0" shapeId="0" xr:uid="{00000000-0006-0000-0E00-000028000000}">
      <text>
        <r>
          <rPr>
            <sz val="8"/>
            <color indexed="81"/>
            <rFont val="Tahoma"/>
            <family val="2"/>
            <charset val="238"/>
          </rPr>
          <t>Zde můžete uvést další důležité informace nad rámec vyplňovaných údajů, např. že nesplacený závazek náleží do společného jmění manželů.</t>
        </r>
      </text>
    </comment>
    <comment ref="A73" authorId="0" shapeId="0" xr:uid="{00000000-0006-0000-0E00-000029000000}">
      <text>
        <r>
          <rPr>
            <sz val="8"/>
            <color indexed="81"/>
            <rFont val="Tahoma"/>
            <family val="2"/>
            <charset val="238"/>
          </rPr>
          <t>Např. spotřebitelský úvěr, hypoteční úvěr, dlužné nájemné.</t>
        </r>
      </text>
    </comment>
    <comment ref="A74" authorId="0" shapeId="0" xr:uid="{00000000-0006-0000-0E00-00002A000000}">
      <text>
        <r>
          <rPr>
            <sz val="8"/>
            <color indexed="81"/>
            <rFont val="Tahoma"/>
            <family val="2"/>
            <charset val="238"/>
          </rPr>
          <t>Uveďte výši nesplacené části již existujícího závazku k příslušnému dni (nikoli celkovou původní výši).</t>
        </r>
      </text>
    </comment>
    <comment ref="A76" authorId="0" shapeId="0" xr:uid="{00000000-0006-0000-0E00-00002B000000}">
      <text>
        <r>
          <rPr>
            <sz val="8"/>
            <color indexed="81"/>
            <rFont val="Tahoma"/>
            <family val="2"/>
            <charset val="238"/>
          </rPr>
          <t>Zde můžete uvést další důležité informace nad rámec vyplňovaných údajů, např. že nesplacený závazek náleží do společného jmění manželů.</t>
        </r>
      </text>
    </comment>
    <comment ref="A78" authorId="0" shapeId="0" xr:uid="{00000000-0006-0000-0E00-00002C000000}">
      <text>
        <r>
          <rPr>
            <sz val="8"/>
            <color indexed="81"/>
            <rFont val="Tahoma"/>
            <family val="2"/>
            <charset val="238"/>
          </rPr>
          <t>Např. spotřebitelský úvěr, hypoteční úvěr, dlužné nájemné.</t>
        </r>
      </text>
    </comment>
    <comment ref="A79" authorId="0" shapeId="0" xr:uid="{00000000-0006-0000-0E00-00002D000000}">
      <text>
        <r>
          <rPr>
            <sz val="8"/>
            <color indexed="81"/>
            <rFont val="Tahoma"/>
            <family val="2"/>
            <charset val="238"/>
          </rPr>
          <t>Uveďte výši nesplacené části již existujícího závazku k příslušnému dni (nikoli celkovou původní výši).</t>
        </r>
      </text>
    </comment>
    <comment ref="A81" authorId="0" shapeId="0" xr:uid="{00000000-0006-0000-0E00-00002E000000}">
      <text>
        <r>
          <rPr>
            <sz val="8"/>
            <color indexed="81"/>
            <rFont val="Tahoma"/>
            <family val="2"/>
            <charset val="238"/>
          </rPr>
          <t>Zde můžete uvést další důležité informace nad rámec vyplňovaných údajů, např. že nesplacený závazek náleží do společného jmění manželů.</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Iva Hanušová</author>
  </authors>
  <commentList>
    <comment ref="A9" authorId="0" shapeId="0" xr:uid="{00000000-0006-0000-0200-000001000000}">
      <text>
        <r>
          <rPr>
            <sz val="8"/>
            <color indexed="81"/>
            <rFont val="Tahoma"/>
            <family val="2"/>
            <charset val="238"/>
          </rPr>
          <t>Vyplňte, pokud provozujete činnost, při které vlastním jménem, na vlastní účet a odpovědnost vykonáváte výdělečnou činnost živnostenským nebo obdobným způsobem se záměrem činit tak soustavně za účelem dosažení zisku; nebo pokud provozujete jinou samostatnou činnost, kterou není ani živnost ani podnikání, pak jde např. o uměleckou činnost.</t>
        </r>
        <r>
          <rPr>
            <sz val="9"/>
            <color indexed="81"/>
            <rFont val="Tahoma"/>
            <family val="2"/>
            <charset val="238"/>
          </rPr>
          <t xml:space="preserve">
</t>
        </r>
      </text>
    </comment>
    <comment ref="A11" authorId="0" shapeId="0" xr:uid="{00000000-0006-0000-0200-000002000000}">
      <text>
        <r>
          <rPr>
            <sz val="8"/>
            <color indexed="81"/>
            <rFont val="Tahoma"/>
            <family val="2"/>
            <charset val="238"/>
          </rPr>
          <t>Uveďte předmět podnikání nebo jiné samostatné výdělečné činnosti podle zápisu v živnostenském nebo obchodním rejstříku nebo v jiné, zákonem upravené evidenci. Není-li samostatná výdělečná činnost takto evidována, specifikujte předmět činnosti jiným způsobem podle skutečnosti (např. psaní knih).</t>
        </r>
      </text>
    </comment>
    <comment ref="A12" authorId="0" shapeId="0" xr:uid="{00000000-0006-0000-0200-000003000000}">
      <text>
        <r>
          <rPr>
            <sz val="8"/>
            <color indexed="81"/>
            <rFont val="Tahoma"/>
            <family val="2"/>
            <charset val="238"/>
          </rPr>
          <t>Zvolte dle nabízených možností; způsob výkonu činnosti prostřednictvím odpovědného zástupce je výkon prostřednictvím fyzické osoby ustanovené podnikatelem, která odpovídá za řádný provoz živnosti a za dodržování živnostenskoprávních předpisů a je k podnikateli ve smluvním vztahu; o způsob výkonu činnosti "samostatně" jde ve všech ostatních případech.</t>
        </r>
      </text>
    </comment>
    <comment ref="A13" authorId="0" shapeId="0" xr:uid="{00000000-0006-0000-0200-000004000000}">
      <text>
        <r>
          <rPr>
            <sz val="8"/>
            <color indexed="81"/>
            <rFont val="Tahoma"/>
            <family val="2"/>
            <charset val="238"/>
          </rPr>
          <t>Uveďte dle zápisu v živnostenském nebo jiném veřejném rejstříku; není-li Vámi uvedená činnost takto evidována, uveďte skutečné místo výkonu podnikání nebo provozování jiné samostatné výdělečné činnosti.</t>
        </r>
      </text>
    </comment>
    <comment ref="A16" authorId="0" shapeId="0" xr:uid="{00000000-0006-0000-0200-000005000000}">
      <text>
        <r>
          <rPr>
            <sz val="8"/>
            <color indexed="81"/>
            <rFont val="Tahoma"/>
            <family val="2"/>
            <charset val="238"/>
          </rPr>
          <t>Zde můžete uvést další důležité informace nad rámec vyplňovaných údajů.</t>
        </r>
      </text>
    </comment>
    <comment ref="A17" authorId="0" shapeId="0" xr:uid="{00000000-0006-0000-0200-000006000000}">
      <text>
        <r>
          <rPr>
            <sz val="8"/>
            <color indexed="81"/>
            <rFont val="Tahoma"/>
            <family val="2"/>
            <charset val="238"/>
          </rPr>
          <t>Uveďte předmět podnikání nebo jiné samostatné výdělečné činnosti podle zápisu v živnostenském nebo obchodním rejstříku nebo v jiné, zákonem upravené evidenci. Není-li samostatná výdělečná činnost takto evidována, specifikujte předmět činnosti jiným způsobem podle skutečnosti (např. psaní knih).</t>
        </r>
      </text>
    </comment>
    <comment ref="A18" authorId="0" shapeId="0" xr:uid="{00000000-0006-0000-0200-000007000000}">
      <text>
        <r>
          <rPr>
            <sz val="8"/>
            <color indexed="81"/>
            <rFont val="Tahoma"/>
            <family val="2"/>
            <charset val="238"/>
          </rPr>
          <t>Zvolte dle nabízených možností; způsob výkonu činnosti prostřednictvím odpovědného zástupce je výkon prostřednictvím fyzické osoby ustanovené podnikatelem, která odpovídá za řádný provoz živnosti a za dodržování živnostenskoprávních předpisů a je k podnikateli ve smluvním vztahu; o způsob výkonu činnosti "samostatně" jde ve všech ostatních případech.</t>
        </r>
      </text>
    </comment>
    <comment ref="A19" authorId="0" shapeId="0" xr:uid="{00000000-0006-0000-0200-000008000000}">
      <text>
        <r>
          <rPr>
            <sz val="8"/>
            <color indexed="81"/>
            <rFont val="Tahoma"/>
            <family val="2"/>
            <charset val="238"/>
          </rPr>
          <t>Uveďte dle zápisu v živnostenském nebo jiném veřejném rejstříku; není-li Vámi uvedená činnost takto evidována, uveďte skutečné místo výkonu podnikání nebo provozování jiné samostatné výdělečné činnosti.</t>
        </r>
      </text>
    </comment>
    <comment ref="A22" authorId="0" shapeId="0" xr:uid="{00000000-0006-0000-0200-000009000000}">
      <text>
        <r>
          <rPr>
            <sz val="8"/>
            <color indexed="81"/>
            <rFont val="Tahoma"/>
            <family val="2"/>
            <charset val="238"/>
          </rPr>
          <t>Zde můžete uvést další důležité informace nad rámec vyplňovaných údajů.</t>
        </r>
      </text>
    </comment>
    <comment ref="A23" authorId="0" shapeId="0" xr:uid="{00000000-0006-0000-0200-00000A000000}">
      <text>
        <r>
          <rPr>
            <sz val="8"/>
            <color indexed="81"/>
            <rFont val="Tahoma"/>
            <family val="2"/>
            <charset val="238"/>
          </rPr>
          <t>Uveďte předmět podnikání nebo jiné samostatné výdělečné činnosti podle zápisu v živnostenském nebo obchodním rejstříku nebo v jiné, zákonem upravené evidenci. Není-li samostatná výdělečná činnost takto evidována, specifikujte předmět činnosti jiným způsobem podle skutečnosti (např. psaní knih).</t>
        </r>
      </text>
    </comment>
    <comment ref="A24" authorId="0" shapeId="0" xr:uid="{00000000-0006-0000-0200-00000B000000}">
      <text>
        <r>
          <rPr>
            <sz val="8"/>
            <color indexed="81"/>
            <rFont val="Tahoma"/>
            <family val="2"/>
            <charset val="238"/>
          </rPr>
          <t>Zvolte dle nabízených možností; způsob výkonu činnosti prostřednictvím odpovědného zástupce je výkon prostřednictvím fyzické osoby ustanovené podnikatelem, která odpovídá za řádný provoz živnosti a za dodržování živnostenskoprávních předpisů a je k podnikateli ve smluvním vztahu; o způsob výkonu činnosti "samostatně" jde ve všech ostatních případech.</t>
        </r>
      </text>
    </comment>
    <comment ref="A25" authorId="0" shapeId="0" xr:uid="{00000000-0006-0000-0200-00000C000000}">
      <text>
        <r>
          <rPr>
            <sz val="8"/>
            <color indexed="81"/>
            <rFont val="Tahoma"/>
            <family val="2"/>
            <charset val="238"/>
          </rPr>
          <t>Uveďte dle zápisu v živnostenském nebo jiném veřejném rejstříku; není-li Vámi uvedená činnost takto evidována, uveďte skutečné místo výkonu podnikání nebo provozování jiné samostatné výdělečné činnosti.</t>
        </r>
      </text>
    </comment>
    <comment ref="A28" authorId="0" shapeId="0" xr:uid="{00000000-0006-0000-0200-00000D000000}">
      <text>
        <r>
          <rPr>
            <sz val="8"/>
            <color indexed="81"/>
            <rFont val="Tahoma"/>
            <family val="2"/>
            <charset val="238"/>
          </rPr>
          <t>Zde můžete uvést další důležité informace nad rámec vyplňovaných údajů.</t>
        </r>
      </text>
    </comment>
    <comment ref="A29" authorId="0" shapeId="0" xr:uid="{00000000-0006-0000-0200-00000E000000}">
      <text>
        <r>
          <rPr>
            <sz val="8"/>
            <color indexed="81"/>
            <rFont val="Tahoma"/>
            <family val="2"/>
            <charset val="238"/>
          </rPr>
          <t>Uveďte předmět podnikání nebo jiné samostatné výdělečné činnosti podle zápisu v živnostenském nebo obchodním rejstříku nebo v jiné, zákonem upravené evidenci. Není-li samostatná výdělečná činnost takto evidována, specifikujte předmět činnosti jiným způsobem podle skutečnosti (např. psaní knih).</t>
        </r>
      </text>
    </comment>
    <comment ref="A30" authorId="0" shapeId="0" xr:uid="{00000000-0006-0000-0200-00000F000000}">
      <text>
        <r>
          <rPr>
            <sz val="8"/>
            <color indexed="81"/>
            <rFont val="Tahoma"/>
            <family val="2"/>
            <charset val="238"/>
          </rPr>
          <t>Zvolte dle nabízených možností; způsob výkonu činnosti prostřednictvím odpovědného zástupce je výkon prostřednictvím fyzické osoby ustanovené podnikatelem, která odpovídá za řádný provoz živnosti a za dodržování živnostenskoprávních předpisů a je k podnikateli ve smluvním vztahu; o způsob výkonu činnosti "samostatně" jde ve všech ostatních případech.</t>
        </r>
      </text>
    </comment>
    <comment ref="A31" authorId="0" shapeId="0" xr:uid="{00000000-0006-0000-0200-000010000000}">
      <text>
        <r>
          <rPr>
            <sz val="8"/>
            <color indexed="81"/>
            <rFont val="Tahoma"/>
            <family val="2"/>
            <charset val="238"/>
          </rPr>
          <t>Uveďte dle zápisu v živnostenském nebo jiném veřejném rejstříku; není-li Vámi uvedená činnost takto evidována, uveďte skutečné místo výkonu podnikání nebo provozování jiné samostatné výdělečné činnosti.</t>
        </r>
      </text>
    </comment>
    <comment ref="A34" authorId="0" shapeId="0" xr:uid="{00000000-0006-0000-0200-000011000000}">
      <text>
        <r>
          <rPr>
            <sz val="8"/>
            <color indexed="81"/>
            <rFont val="Tahoma"/>
            <family val="2"/>
            <charset val="238"/>
          </rPr>
          <t>Zde můžete uvést další důležité informace nad rámec vyplňovaných údajů.</t>
        </r>
      </text>
    </comment>
    <comment ref="A35" authorId="0" shapeId="0" xr:uid="{00000000-0006-0000-0200-000012000000}">
      <text>
        <r>
          <rPr>
            <sz val="8"/>
            <color indexed="81"/>
            <rFont val="Tahoma"/>
            <family val="2"/>
            <charset val="238"/>
          </rPr>
          <t>Uveďte předmět podnikání nebo jiné samostatné výdělečné činnosti podle zápisu v živnostenském nebo obchodním rejstříku nebo v jiné, zákonem upravené evidenci. Není-li samostatná výdělečná činnost takto evidována, specifikujte předmět činnosti jiným způsobem podle skutečnosti (např. psaní knih).</t>
        </r>
      </text>
    </comment>
    <comment ref="A36" authorId="0" shapeId="0" xr:uid="{00000000-0006-0000-0200-000013000000}">
      <text>
        <r>
          <rPr>
            <sz val="8"/>
            <color indexed="81"/>
            <rFont val="Tahoma"/>
            <family val="2"/>
            <charset val="238"/>
          </rPr>
          <t>Zvolte dle nabízených možností; způsob výkonu činnosti prostřednictvím odpovědného zástupce je výkon prostřednictvím fyzické osoby ustanovené podnikatelem, která odpovídá za řádný provoz živnosti a za dodržování živnostenskoprávních předpisů a je k podnikateli ve smluvním vztahu; o způsob výkonu činnosti "samostatně" jde ve všech ostatních případech.</t>
        </r>
      </text>
    </comment>
    <comment ref="A37" authorId="0" shapeId="0" xr:uid="{00000000-0006-0000-0200-000014000000}">
      <text>
        <r>
          <rPr>
            <sz val="8"/>
            <color indexed="81"/>
            <rFont val="Tahoma"/>
            <family val="2"/>
            <charset val="238"/>
          </rPr>
          <t>Uveďte dle zápisu v živnostenském nebo jiném veřejném rejstříku; není-li Vámi uvedená činnost takto evidována, uveďte skutečné místo výkonu podnikání nebo provozování jiné samostatné výdělečné činnosti.</t>
        </r>
      </text>
    </comment>
    <comment ref="A40" authorId="0" shapeId="0" xr:uid="{00000000-0006-0000-0200-000015000000}">
      <text>
        <r>
          <rPr>
            <sz val="8"/>
            <color indexed="81"/>
            <rFont val="Tahoma"/>
            <family val="2"/>
            <charset val="238"/>
          </rPr>
          <t>Zde můžete uvést další důležité informace nad rámec vyplňovaných údajů.</t>
        </r>
      </text>
    </comment>
    <comment ref="A41" authorId="0" shapeId="0" xr:uid="{00000000-0006-0000-0200-000016000000}">
      <text>
        <r>
          <rPr>
            <sz val="8"/>
            <color indexed="81"/>
            <rFont val="Tahoma"/>
            <family val="2"/>
            <charset val="238"/>
          </rPr>
          <t>Uveďte předmět podnikání nebo jiné samostatné výdělečné činnosti podle zápisu v živnostenském nebo obchodním rejstříku nebo v jiné, zákonem upravené evidenci. Není-li samostatná výdělečná činnost takto evidována, specifikujte předmět činnosti jiným způsobem podle skutečnosti (např. psaní knih).</t>
        </r>
      </text>
    </comment>
    <comment ref="A42" authorId="0" shapeId="0" xr:uid="{00000000-0006-0000-0200-000017000000}">
      <text>
        <r>
          <rPr>
            <sz val="8"/>
            <color indexed="81"/>
            <rFont val="Tahoma"/>
            <family val="2"/>
            <charset val="238"/>
          </rPr>
          <t>Zvolte dle nabízených možností; způsob výkonu činnosti prostřednictvím odpovědného zástupce je výkon prostřednictvím fyzické osoby ustanovené podnikatelem, která odpovídá za řádný provoz živnosti a za dodržování živnostenskoprávních předpisů a je k podnikateli ve smluvním vztahu; o způsob výkonu činnosti "samostatně" jde ve všech ostatních případech.</t>
        </r>
      </text>
    </comment>
    <comment ref="A43" authorId="0" shapeId="0" xr:uid="{00000000-0006-0000-0200-000018000000}">
      <text>
        <r>
          <rPr>
            <sz val="8"/>
            <color indexed="81"/>
            <rFont val="Tahoma"/>
            <family val="2"/>
            <charset val="238"/>
          </rPr>
          <t>Uveďte dle zápisu v živnostenském nebo jiném veřejném rejstříku; není-li Vámi uvedená činnost takto evidována, uveďte skutečné místo výkonu podnikání nebo provozování jiné samostatné výdělečné činnosti.</t>
        </r>
      </text>
    </comment>
    <comment ref="A46" authorId="0" shapeId="0" xr:uid="{00000000-0006-0000-0200-000019000000}">
      <text>
        <r>
          <rPr>
            <sz val="8"/>
            <color indexed="81"/>
            <rFont val="Tahoma"/>
            <family val="2"/>
            <charset val="238"/>
          </rPr>
          <t>Zde můžete uvést další důležité informace nad rámec vyplňovaných údajů.</t>
        </r>
      </text>
    </comment>
    <comment ref="A47" authorId="0" shapeId="0" xr:uid="{00000000-0006-0000-0200-00001A000000}">
      <text>
        <r>
          <rPr>
            <sz val="8"/>
            <color indexed="81"/>
            <rFont val="Tahoma"/>
            <family val="2"/>
            <charset val="238"/>
          </rPr>
          <t>Uveďte předmět podnikání nebo jiné samostatné výdělečné činnosti podle zápisu v živnostenském nebo obchodním rejstříku nebo v jiné, zákonem upravené evidenci. Není-li samostatná výdělečná činnost takto evidována, specifikujte předmět činnosti jiným způsobem podle skutečnosti (např. psaní knih).</t>
        </r>
      </text>
    </comment>
    <comment ref="A48" authorId="0" shapeId="0" xr:uid="{00000000-0006-0000-0200-00001B000000}">
      <text>
        <r>
          <rPr>
            <sz val="8"/>
            <color indexed="81"/>
            <rFont val="Tahoma"/>
            <family val="2"/>
            <charset val="238"/>
          </rPr>
          <t>Zvolte dle nabízených možností; způsob výkonu činnosti prostřednictvím odpovědného zástupce je výkon prostřednictvím fyzické osoby ustanovené podnikatelem, která odpovídá za řádný provoz živnosti a za dodržování živnostenskoprávních předpisů a je k podnikateli ve smluvním vztahu; o způsob výkonu činnosti "samostatně" jde ve všech ostatních případech.</t>
        </r>
      </text>
    </comment>
    <comment ref="A49" authorId="0" shapeId="0" xr:uid="{00000000-0006-0000-0200-00001C000000}">
      <text>
        <r>
          <rPr>
            <sz val="8"/>
            <color indexed="81"/>
            <rFont val="Tahoma"/>
            <family val="2"/>
            <charset val="238"/>
          </rPr>
          <t>Uveďte dle zápisu v živnostenském nebo jiném veřejném rejstříku; není-li Vámi uvedená činnost takto evidována, uveďte skutečné místo výkonu podnikání nebo provozování jiné samostatné výdělečné činnosti.</t>
        </r>
      </text>
    </comment>
    <comment ref="A52" authorId="0" shapeId="0" xr:uid="{00000000-0006-0000-0200-00001D000000}">
      <text>
        <r>
          <rPr>
            <sz val="8"/>
            <color indexed="81"/>
            <rFont val="Tahoma"/>
            <family val="2"/>
            <charset val="238"/>
          </rPr>
          <t>Zde můžete uvést další důležité informace nad rámec vyplňovaných údajů.</t>
        </r>
      </text>
    </comment>
    <comment ref="A53" authorId="0" shapeId="0" xr:uid="{00000000-0006-0000-0200-00001E000000}">
      <text>
        <r>
          <rPr>
            <sz val="8"/>
            <color indexed="81"/>
            <rFont val="Tahoma"/>
            <family val="2"/>
            <charset val="238"/>
          </rPr>
          <t>Uveďte předmět podnikání nebo jiné samostatné výdělečné činnosti podle zápisu v živnostenském nebo obchodním rejstříku nebo v jiné, zákonem upravené evidenci. Není-li samostatná výdělečná činnost takto evidována, specifikujte předmět činnosti jiným způsobem podle skutečnosti (např. psaní knih).</t>
        </r>
      </text>
    </comment>
    <comment ref="A54" authorId="0" shapeId="0" xr:uid="{00000000-0006-0000-0200-00001F000000}">
      <text>
        <r>
          <rPr>
            <sz val="8"/>
            <color indexed="81"/>
            <rFont val="Tahoma"/>
            <family val="2"/>
            <charset val="238"/>
          </rPr>
          <t>Zvolte dle nabízených možností; způsob výkonu činnosti prostřednictvím odpovědného zástupce je výkon prostřednictvím fyzické osoby ustanovené podnikatelem, která odpovídá za řádný provoz živnosti a za dodržování živnostenskoprávních předpisů a je k podnikateli ve smluvním vztahu; o způsob výkonu činnosti "samostatně" jde ve všech ostatních případech.</t>
        </r>
      </text>
    </comment>
    <comment ref="A55" authorId="0" shapeId="0" xr:uid="{00000000-0006-0000-0200-000020000000}">
      <text>
        <r>
          <rPr>
            <sz val="8"/>
            <color indexed="81"/>
            <rFont val="Tahoma"/>
            <family val="2"/>
            <charset val="238"/>
          </rPr>
          <t>Uveďte dle zápisu v živnostenském nebo jiném veřejném rejstříku; není-li Vámi uvedená činnost takto evidována, uveďte skutečné místo výkonu podnikání nebo provozování jiné samostatné výdělečné činnosti.</t>
        </r>
      </text>
    </comment>
    <comment ref="A58" authorId="0" shapeId="0" xr:uid="{00000000-0006-0000-0200-000021000000}">
      <text>
        <r>
          <rPr>
            <sz val="8"/>
            <color indexed="81"/>
            <rFont val="Tahoma"/>
            <family val="2"/>
            <charset val="238"/>
          </rPr>
          <t>Zde můžete uvést další důležité informace nad rámec vyplňovaných údajů.</t>
        </r>
      </text>
    </comment>
    <comment ref="A59" authorId="0" shapeId="0" xr:uid="{00000000-0006-0000-0200-000022000000}">
      <text>
        <r>
          <rPr>
            <sz val="8"/>
            <color indexed="81"/>
            <rFont val="Tahoma"/>
            <family val="2"/>
            <charset val="238"/>
          </rPr>
          <t>Uveďte předmět podnikání nebo jiné samostatné výdělečné činnosti podle zápisu v živnostenském nebo obchodním rejstříku nebo v jiné, zákonem upravené evidenci. Není-li samostatná výdělečná činnost takto evidována, specifikujte předmět činnosti jiným způsobem podle skutečnosti (např. psaní knih).</t>
        </r>
      </text>
    </comment>
    <comment ref="A60" authorId="0" shapeId="0" xr:uid="{00000000-0006-0000-0200-000023000000}">
      <text>
        <r>
          <rPr>
            <sz val="8"/>
            <color indexed="81"/>
            <rFont val="Tahoma"/>
            <family val="2"/>
            <charset val="238"/>
          </rPr>
          <t>Zvolte dle nabízených možností; způsob výkonu činnosti prostřednictvím odpovědného zástupce je výkon prostřednictvím fyzické osoby ustanovené podnikatelem, která odpovídá za řádný provoz živnosti a za dodržování živnostenskoprávních předpisů a je k podnikateli ve smluvním vztahu; o způsob výkonu činnosti "samostatně" jde ve všech ostatních případech.</t>
        </r>
      </text>
    </comment>
    <comment ref="A61" authorId="0" shapeId="0" xr:uid="{00000000-0006-0000-0200-000024000000}">
      <text>
        <r>
          <rPr>
            <sz val="8"/>
            <color indexed="81"/>
            <rFont val="Tahoma"/>
            <family val="2"/>
            <charset val="238"/>
          </rPr>
          <t>Uveďte dle zápisu v živnostenském nebo jiném veřejném rejstříku; není-li Vámi uvedená činnost takto evidována, uveďte skutečné místo výkonu podnikání nebo provozování jiné samostatné výdělečné činnosti.</t>
        </r>
      </text>
    </comment>
    <comment ref="A64" authorId="0" shapeId="0" xr:uid="{00000000-0006-0000-0200-000025000000}">
      <text>
        <r>
          <rPr>
            <sz val="8"/>
            <color indexed="81"/>
            <rFont val="Tahoma"/>
            <family val="2"/>
            <charset val="238"/>
          </rPr>
          <t>Zde můžete uvést další důležité informace nad rámec vyplňovaných údajů.</t>
        </r>
      </text>
    </comment>
    <comment ref="A65" authorId="0" shapeId="0" xr:uid="{00000000-0006-0000-0200-000026000000}">
      <text>
        <r>
          <rPr>
            <sz val="8"/>
            <color indexed="81"/>
            <rFont val="Tahoma"/>
            <family val="2"/>
            <charset val="238"/>
          </rPr>
          <t>Uveďte předmět podnikání nebo jiné samostatné výdělečné činnosti podle zápisu v živnostenském nebo obchodním rejstříku nebo v jiné, zákonem upravené evidenci. Není-li samostatná výdělečná činnost takto evidována, specifikujte předmět činnosti jiným způsobem podle skutečnosti (např. psaní knih).</t>
        </r>
      </text>
    </comment>
    <comment ref="A66" authorId="0" shapeId="0" xr:uid="{00000000-0006-0000-0200-000027000000}">
      <text>
        <r>
          <rPr>
            <sz val="8"/>
            <color indexed="81"/>
            <rFont val="Tahoma"/>
            <family val="2"/>
            <charset val="238"/>
          </rPr>
          <t>Zvolte dle nabízených možností; způsob výkonu činnosti prostřednictvím odpovědného zástupce je výkon prostřednictvím fyzické osoby ustanovené podnikatelem, která odpovídá za řádný provoz živnosti a za dodržování živnostenskoprávních předpisů a je k podnikateli ve smluvním vztahu; o způsob výkonu činnosti "samostatně" jde ve všech ostatních případech.</t>
        </r>
      </text>
    </comment>
    <comment ref="A67" authorId="0" shapeId="0" xr:uid="{00000000-0006-0000-0200-000028000000}">
      <text>
        <r>
          <rPr>
            <sz val="8"/>
            <color indexed="81"/>
            <rFont val="Tahoma"/>
            <family val="2"/>
            <charset val="238"/>
          </rPr>
          <t>Uveďte dle zápisu v živnostenském nebo jiném veřejném rejstříku; není-li Vámi uvedená činnost takto evidována, uveďte skutečné místo výkonu podnikání nebo provozování jiné samostatné výdělečné činnosti.</t>
        </r>
      </text>
    </comment>
    <comment ref="A70" authorId="0" shapeId="0" xr:uid="{00000000-0006-0000-0200-000029000000}">
      <text>
        <r>
          <rPr>
            <sz val="8"/>
            <color indexed="81"/>
            <rFont val="Tahoma"/>
            <family val="2"/>
            <charset val="238"/>
          </rPr>
          <t>Zde můžete uvést další důležité informace nad rámec vyplňovaných údajů.</t>
        </r>
      </text>
    </comment>
    <comment ref="A71" authorId="0" shapeId="0" xr:uid="{00000000-0006-0000-0200-00002A000000}">
      <text>
        <r>
          <rPr>
            <sz val="8"/>
            <color indexed="81"/>
            <rFont val="Tahoma"/>
            <family val="2"/>
            <charset val="238"/>
          </rPr>
          <t>Uveďte předmět podnikání nebo jiné samostatné výdělečné činnosti podle zápisu v živnostenském nebo obchodním rejstříku nebo v jiné, zákonem upravené evidenci. Není-li samostatná výdělečná činnost takto evidována, specifikujte předmět činnosti jiným způsobem podle skutečnosti (např. psaní knih).</t>
        </r>
      </text>
    </comment>
    <comment ref="A72" authorId="0" shapeId="0" xr:uid="{00000000-0006-0000-0200-00002B000000}">
      <text>
        <r>
          <rPr>
            <sz val="8"/>
            <color indexed="81"/>
            <rFont val="Tahoma"/>
            <family val="2"/>
            <charset val="238"/>
          </rPr>
          <t>Zvolte dle nabízených možností; způsob výkonu činnosti prostřednictvím odpovědného zástupce je výkon prostřednictvím fyzické osoby ustanovené podnikatelem, která odpovídá za řádný provoz živnosti a za dodržování živnostenskoprávních předpisů a je k podnikateli ve smluvním vztahu; o způsob výkonu činnosti "samostatně" jde ve všech ostatních případech.</t>
        </r>
      </text>
    </comment>
    <comment ref="A73" authorId="0" shapeId="0" xr:uid="{00000000-0006-0000-0200-00002C000000}">
      <text>
        <r>
          <rPr>
            <sz val="8"/>
            <color indexed="81"/>
            <rFont val="Tahoma"/>
            <family val="2"/>
            <charset val="238"/>
          </rPr>
          <t>Uveďte dle zápisu v živnostenském nebo jiném veřejném rejstříku; není-li Vámi uvedená činnost takto evidována, uveďte skutečné místo výkonu podnikání nebo provozování jiné samostatné výdělečné činnosti.</t>
        </r>
      </text>
    </comment>
    <comment ref="A76" authorId="0" shapeId="0" xr:uid="{00000000-0006-0000-0200-00002D000000}">
      <text>
        <r>
          <rPr>
            <sz val="8"/>
            <color indexed="81"/>
            <rFont val="Tahoma"/>
            <family val="2"/>
            <charset val="238"/>
          </rPr>
          <t>Zde můžete uvést další důležité informace nad rámec vyplňovaných údajů.</t>
        </r>
      </text>
    </comment>
    <comment ref="A77" authorId="0" shapeId="0" xr:uid="{00000000-0006-0000-0200-00002E000000}">
      <text>
        <r>
          <rPr>
            <sz val="8"/>
            <color indexed="81"/>
            <rFont val="Tahoma"/>
            <family val="2"/>
            <charset val="238"/>
          </rPr>
          <t>Uveďte předmět podnikání nebo jiné samostatné výdělečné činnosti podle zápisu v živnostenském nebo obchodním rejstříku nebo v jiné, zákonem upravené evidenci. Není-li samostatná výdělečná činnost takto evidována, specifikujte předmět činnosti jiným způsobem podle skutečnosti (např. psaní knih).</t>
        </r>
      </text>
    </comment>
    <comment ref="A78" authorId="0" shapeId="0" xr:uid="{00000000-0006-0000-0200-00002F000000}">
      <text>
        <r>
          <rPr>
            <sz val="8"/>
            <color indexed="81"/>
            <rFont val="Tahoma"/>
            <family val="2"/>
            <charset val="238"/>
          </rPr>
          <t>Zvolte dle nabízených možností; způsob výkonu činnosti prostřednictvím odpovědného zástupce je výkon prostřednictvím fyzické osoby ustanovené podnikatelem, která odpovídá za řádný provoz živnosti a za dodržování živnostenskoprávních předpisů a je k podnikateli ve smluvním vztahu; o způsob výkonu činnosti "samostatně" jde ve všech ostatních případech.</t>
        </r>
      </text>
    </comment>
    <comment ref="A79" authorId="0" shapeId="0" xr:uid="{00000000-0006-0000-0200-000030000000}">
      <text>
        <r>
          <rPr>
            <sz val="8"/>
            <color indexed="81"/>
            <rFont val="Tahoma"/>
            <family val="2"/>
            <charset val="238"/>
          </rPr>
          <t>Uveďte dle zápisu v živnostenském nebo jiném veřejném rejstříku; není-li Vámi uvedená činnost takto evidována, uveďte skutečné místo výkonu podnikání nebo provozování jiné samostatné výdělečné činnosti.</t>
        </r>
      </text>
    </comment>
    <comment ref="A82" authorId="0" shapeId="0" xr:uid="{00000000-0006-0000-0200-000031000000}">
      <text>
        <r>
          <rPr>
            <sz val="8"/>
            <color indexed="81"/>
            <rFont val="Tahoma"/>
            <family val="2"/>
            <charset val="238"/>
          </rPr>
          <t>Zde můžete uvést další důležité informace nad rámec vyplňovaných údajů.</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 Hanušová</author>
  </authors>
  <commentList>
    <comment ref="A9" authorId="0" shapeId="0" xr:uid="{00000000-0006-0000-0300-000001000000}">
      <text>
        <r>
          <rPr>
            <sz val="8"/>
            <color indexed="81"/>
            <rFont val="Tahoma"/>
            <family val="2"/>
            <charset val="238"/>
          </rPr>
          <t>Vyplňte, pokud jste společníkem nebo členem podnikající právnické osoby, kterou může být veřejná obchodní společnost, komanditní společnost, akciová společnost, společnost s ručením omezeným, družstvo, je-li založeno za účelem podnikání, spolek v případě, že vykazuje zisk, evropské hospodářské sdružení a evropská družstevní společnost.</t>
        </r>
      </text>
    </comment>
    <comment ref="A11" authorId="0" shapeId="0" xr:uid="{00000000-0006-0000-0300-000002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12" authorId="0" shapeId="0" xr:uid="{00000000-0006-0000-0300-000003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13" authorId="0" shapeId="0" xr:uid="{00000000-0006-0000-0300-000004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16" authorId="0" shapeId="0" xr:uid="{00000000-0006-0000-0300-000005000000}">
      <text>
        <r>
          <rPr>
            <sz val="8"/>
            <color indexed="81"/>
            <rFont val="Tahoma"/>
            <family val="2"/>
            <charset val="238"/>
          </rPr>
          <t xml:space="preserve">Zde můžete uvést další důležité informace nad rámec vyplňovaných údajů. </t>
        </r>
      </text>
    </comment>
    <comment ref="A17" authorId="0" shapeId="0" xr:uid="{00000000-0006-0000-0300-000006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18" authorId="0" shapeId="0" xr:uid="{00000000-0006-0000-0300-000007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19" authorId="0" shapeId="0" xr:uid="{00000000-0006-0000-0300-000008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22" authorId="0" shapeId="0" xr:uid="{00000000-0006-0000-0300-000009000000}">
      <text>
        <r>
          <rPr>
            <sz val="8"/>
            <color indexed="81"/>
            <rFont val="Tahoma"/>
            <family val="2"/>
            <charset val="238"/>
          </rPr>
          <t xml:space="preserve">Zde můžete uvést další důležité informace nad rámec vyplňovaných údajů. </t>
        </r>
      </text>
    </comment>
    <comment ref="A23" authorId="0" shapeId="0" xr:uid="{00000000-0006-0000-0300-00000A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24" authorId="0" shapeId="0" xr:uid="{00000000-0006-0000-0300-00000B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25" authorId="0" shapeId="0" xr:uid="{00000000-0006-0000-0300-00000C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28" authorId="0" shapeId="0" xr:uid="{00000000-0006-0000-0300-00000D000000}">
      <text>
        <r>
          <rPr>
            <sz val="8"/>
            <color indexed="81"/>
            <rFont val="Tahoma"/>
            <family val="2"/>
            <charset val="238"/>
          </rPr>
          <t xml:space="preserve">Zde můžete uvést další důležité informace nad rámec vyplňovaných údajů. </t>
        </r>
      </text>
    </comment>
    <comment ref="A29" authorId="0" shapeId="0" xr:uid="{00000000-0006-0000-0300-00000E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30" authorId="0" shapeId="0" xr:uid="{00000000-0006-0000-0300-00000F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31" authorId="0" shapeId="0" xr:uid="{00000000-0006-0000-0300-000010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34" authorId="0" shapeId="0" xr:uid="{00000000-0006-0000-0300-000011000000}">
      <text>
        <r>
          <rPr>
            <sz val="8"/>
            <color indexed="81"/>
            <rFont val="Tahoma"/>
            <family val="2"/>
            <charset val="238"/>
          </rPr>
          <t xml:space="preserve">Zde můžete uvést další důležité informace nad rámec vyplňovaných údajů. </t>
        </r>
      </text>
    </comment>
    <comment ref="A35" authorId="0" shapeId="0" xr:uid="{00000000-0006-0000-0300-000012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36" authorId="0" shapeId="0" xr:uid="{00000000-0006-0000-0300-000013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37" authorId="0" shapeId="0" xr:uid="{00000000-0006-0000-0300-000014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40" authorId="0" shapeId="0" xr:uid="{00000000-0006-0000-0300-000015000000}">
      <text>
        <r>
          <rPr>
            <sz val="8"/>
            <color indexed="81"/>
            <rFont val="Tahoma"/>
            <family val="2"/>
            <charset val="238"/>
          </rPr>
          <t xml:space="preserve">Zde můžete uvést další důležité informace nad rámec vyplňovaných údajů. </t>
        </r>
      </text>
    </comment>
    <comment ref="A41" authorId="0" shapeId="0" xr:uid="{00000000-0006-0000-0300-000016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42" authorId="0" shapeId="0" xr:uid="{00000000-0006-0000-0300-000017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43" authorId="0" shapeId="0" xr:uid="{00000000-0006-0000-0300-000018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46" authorId="0" shapeId="0" xr:uid="{00000000-0006-0000-0300-000019000000}">
      <text>
        <r>
          <rPr>
            <sz val="8"/>
            <color indexed="81"/>
            <rFont val="Tahoma"/>
            <family val="2"/>
            <charset val="238"/>
          </rPr>
          <t xml:space="preserve">Zde můžete uvést další důležité informace nad rámec vyplňovaných údajů. </t>
        </r>
      </text>
    </comment>
    <comment ref="A47" authorId="0" shapeId="0" xr:uid="{00000000-0006-0000-0300-00001A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48" authorId="0" shapeId="0" xr:uid="{00000000-0006-0000-0300-00001B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49" authorId="0" shapeId="0" xr:uid="{00000000-0006-0000-0300-00001C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52" authorId="0" shapeId="0" xr:uid="{00000000-0006-0000-0300-00001D000000}">
      <text>
        <r>
          <rPr>
            <sz val="8"/>
            <color indexed="81"/>
            <rFont val="Tahoma"/>
            <family val="2"/>
            <charset val="238"/>
          </rPr>
          <t xml:space="preserve">Zde můžete uvést další důležité informace nad rámec vyplňovaných údajů. </t>
        </r>
      </text>
    </comment>
    <comment ref="A53" authorId="0" shapeId="0" xr:uid="{00000000-0006-0000-0300-00001E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54" authorId="0" shapeId="0" xr:uid="{00000000-0006-0000-0300-00001F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55" authorId="0" shapeId="0" xr:uid="{00000000-0006-0000-0300-000020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58" authorId="0" shapeId="0" xr:uid="{00000000-0006-0000-0300-000021000000}">
      <text>
        <r>
          <rPr>
            <sz val="8"/>
            <color indexed="81"/>
            <rFont val="Tahoma"/>
            <family val="2"/>
            <charset val="238"/>
          </rPr>
          <t xml:space="preserve">Zde můžete uvést další důležité informace nad rámec vyplňovaných údajů. </t>
        </r>
      </text>
    </comment>
    <comment ref="A59" authorId="0" shapeId="0" xr:uid="{00000000-0006-0000-0300-000022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60" authorId="0" shapeId="0" xr:uid="{00000000-0006-0000-0300-000023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61" authorId="0" shapeId="0" xr:uid="{00000000-0006-0000-0300-000024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64" authorId="0" shapeId="0" xr:uid="{00000000-0006-0000-0300-000025000000}">
      <text>
        <r>
          <rPr>
            <sz val="8"/>
            <color indexed="81"/>
            <rFont val="Tahoma"/>
            <family val="2"/>
            <charset val="238"/>
          </rPr>
          <t xml:space="preserve">Zde můžete uvést další důležité informace nad rámec vyplňovaných údajů. </t>
        </r>
      </text>
    </comment>
    <comment ref="A65" authorId="0" shapeId="0" xr:uid="{00000000-0006-0000-0300-000026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66" authorId="0" shapeId="0" xr:uid="{00000000-0006-0000-0300-000027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67" authorId="0" shapeId="0" xr:uid="{00000000-0006-0000-0300-000028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70" authorId="0" shapeId="0" xr:uid="{00000000-0006-0000-0300-000029000000}">
      <text>
        <r>
          <rPr>
            <sz val="8"/>
            <color indexed="81"/>
            <rFont val="Tahoma"/>
            <family val="2"/>
            <charset val="238"/>
          </rPr>
          <t xml:space="preserve">Zde můžete uvést další důležité informace nad rámec vyplňovaných údajů. </t>
        </r>
      </text>
    </comment>
    <comment ref="A71" authorId="0" shapeId="0" xr:uid="{00000000-0006-0000-0300-00002A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72" authorId="0" shapeId="0" xr:uid="{00000000-0006-0000-0300-00002B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73" authorId="0" shapeId="0" xr:uid="{00000000-0006-0000-0300-00002C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76" authorId="0" shapeId="0" xr:uid="{00000000-0006-0000-0300-00002D000000}">
      <text>
        <r>
          <rPr>
            <sz val="8"/>
            <color indexed="81"/>
            <rFont val="Tahoma"/>
            <family val="2"/>
            <charset val="238"/>
          </rPr>
          <t xml:space="preserve">Zde můžete uvést další důležité informace nad rámec vyplňovaných údajů. </t>
        </r>
      </text>
    </comment>
    <comment ref="A77" authorId="0" shapeId="0" xr:uid="{00000000-0006-0000-0300-00002E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78" authorId="0" shapeId="0" xr:uid="{00000000-0006-0000-0300-00002F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79" authorId="0" shapeId="0" xr:uid="{00000000-0006-0000-0300-000030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82" authorId="0" shapeId="0" xr:uid="{00000000-0006-0000-0300-000031000000}">
      <text>
        <r>
          <rPr>
            <sz val="8"/>
            <color indexed="81"/>
            <rFont val="Tahoma"/>
            <family val="2"/>
            <charset val="238"/>
          </rPr>
          <t xml:space="preserve">Zde můžete uvést další důležité informace nad rámec vyplňovaných údajů.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Iva Hanušová</author>
  </authors>
  <commentList>
    <comment ref="A9" authorId="0" shapeId="0" xr:uid="{00000000-0006-0000-0400-000001000000}">
      <text>
        <r>
          <rPr>
            <sz val="8"/>
            <color indexed="81"/>
            <rFont val="Tahoma"/>
            <family val="2"/>
            <charset val="238"/>
          </rPr>
          <t>Vyplňte, pokud jste členem uvedených orgánů.</t>
        </r>
      </text>
    </comment>
    <comment ref="A11" authorId="0" shapeId="0" xr:uid="{00000000-0006-0000-0400-000002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12" authorId="0" shapeId="0" xr:uid="{00000000-0006-0000-0400-000003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13" authorId="0" shapeId="0" xr:uid="{00000000-0006-0000-0400-000004000000}">
      <text>
        <r>
          <rPr>
            <sz val="8"/>
            <color indexed="81"/>
            <rFont val="Tahoma"/>
            <family val="2"/>
            <charset val="238"/>
          </rPr>
          <t>Uveďte příslušný orgán z nabídky; jde-li o jiný, než uvedený orgán, vyberte možnost "jiné" a konkretizujte jej v poznámce.</t>
        </r>
      </text>
    </comment>
    <comment ref="A14" authorId="0" shapeId="0" xr:uid="{00000000-0006-0000-0400-000005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17" authorId="0" shapeId="0" xr:uid="{00000000-0006-0000-0400-000006000000}">
      <text>
        <r>
          <rPr>
            <sz val="8"/>
            <color indexed="81"/>
            <rFont val="Tahoma"/>
            <family val="2"/>
            <charset val="238"/>
          </rPr>
          <t>Zde můžete uvést další důležité informace nad rámec vyplňovaných údajů.</t>
        </r>
      </text>
    </comment>
    <comment ref="A18" authorId="0" shapeId="0" xr:uid="{00000000-0006-0000-0400-000007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19" authorId="0" shapeId="0" xr:uid="{00000000-0006-0000-0400-000008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20" authorId="0" shapeId="0" xr:uid="{00000000-0006-0000-0400-000009000000}">
      <text>
        <r>
          <rPr>
            <sz val="8"/>
            <color indexed="81"/>
            <rFont val="Tahoma"/>
            <family val="2"/>
            <charset val="238"/>
          </rPr>
          <t>Uveďte příslušný orgán z nabídky; jde-li o jiný, než uvedený orgán, vyberte možnost "jiné" a konkretizujte jej v poznámce.</t>
        </r>
      </text>
    </comment>
    <comment ref="A21" authorId="0" shapeId="0" xr:uid="{00000000-0006-0000-0400-00000A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24" authorId="0" shapeId="0" xr:uid="{00000000-0006-0000-0400-00000B000000}">
      <text>
        <r>
          <rPr>
            <sz val="8"/>
            <color indexed="81"/>
            <rFont val="Tahoma"/>
            <family val="2"/>
            <charset val="238"/>
          </rPr>
          <t>Zde můžete uvést další důležité informace nad rámec vyplňovaných údajů.</t>
        </r>
      </text>
    </comment>
    <comment ref="A25" authorId="0" shapeId="0" xr:uid="{00000000-0006-0000-0400-00000C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26" authorId="0" shapeId="0" xr:uid="{00000000-0006-0000-0400-00000D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27" authorId="0" shapeId="0" xr:uid="{00000000-0006-0000-0400-00000E000000}">
      <text>
        <r>
          <rPr>
            <sz val="8"/>
            <color indexed="81"/>
            <rFont val="Tahoma"/>
            <family val="2"/>
            <charset val="238"/>
          </rPr>
          <t>Uveďte příslušný orgán z nabídky; jde-li o jiný, než uvedený orgán, vyberte možnost "jiné" a konkretizujte jej v poznámce.</t>
        </r>
      </text>
    </comment>
    <comment ref="A28" authorId="0" shapeId="0" xr:uid="{00000000-0006-0000-0400-00000F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31" authorId="0" shapeId="0" xr:uid="{00000000-0006-0000-0400-000010000000}">
      <text>
        <r>
          <rPr>
            <sz val="8"/>
            <color indexed="81"/>
            <rFont val="Tahoma"/>
            <family val="2"/>
            <charset val="238"/>
          </rPr>
          <t>Zde můžete uvést další důležité informace nad rámec vyplňovaných údajů.</t>
        </r>
      </text>
    </comment>
    <comment ref="A32" authorId="0" shapeId="0" xr:uid="{00000000-0006-0000-0400-000011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33" authorId="0" shapeId="0" xr:uid="{00000000-0006-0000-0400-000012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34" authorId="0" shapeId="0" xr:uid="{00000000-0006-0000-0400-000013000000}">
      <text>
        <r>
          <rPr>
            <sz val="8"/>
            <color indexed="81"/>
            <rFont val="Tahoma"/>
            <family val="2"/>
            <charset val="238"/>
          </rPr>
          <t>Uveďte příslušný orgán z nabídky; jde-li o jiný, než uvedený orgán, vyberte možnost "jiné" a konkretizujte jej v poznámce.</t>
        </r>
      </text>
    </comment>
    <comment ref="A35" authorId="0" shapeId="0" xr:uid="{00000000-0006-0000-0400-000014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38" authorId="0" shapeId="0" xr:uid="{00000000-0006-0000-0400-000015000000}">
      <text>
        <r>
          <rPr>
            <sz val="8"/>
            <color indexed="81"/>
            <rFont val="Tahoma"/>
            <family val="2"/>
            <charset val="238"/>
          </rPr>
          <t>Zde můžete uvést další důležité informace nad rámec vyplňovaných údajů.</t>
        </r>
      </text>
    </comment>
    <comment ref="A39" authorId="0" shapeId="0" xr:uid="{00000000-0006-0000-0400-000016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40" authorId="0" shapeId="0" xr:uid="{00000000-0006-0000-0400-000017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41" authorId="0" shapeId="0" xr:uid="{00000000-0006-0000-0400-000018000000}">
      <text>
        <r>
          <rPr>
            <sz val="8"/>
            <color indexed="81"/>
            <rFont val="Tahoma"/>
            <family val="2"/>
            <charset val="238"/>
          </rPr>
          <t>Uveďte příslušný orgán z nabídky; jde-li o jiný, než uvedený orgán, vyberte možnost "jiné" a konkretizujte jej v poznámce.</t>
        </r>
      </text>
    </comment>
    <comment ref="A42" authorId="0" shapeId="0" xr:uid="{00000000-0006-0000-0400-000019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45" authorId="0" shapeId="0" xr:uid="{00000000-0006-0000-0400-00001A000000}">
      <text>
        <r>
          <rPr>
            <sz val="8"/>
            <color indexed="81"/>
            <rFont val="Tahoma"/>
            <family val="2"/>
            <charset val="238"/>
          </rPr>
          <t>Zde můžete uvést další důležité informace nad rámec vyplňovaných údajů.</t>
        </r>
      </text>
    </comment>
    <comment ref="A46" authorId="0" shapeId="0" xr:uid="{00000000-0006-0000-0400-00001B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47" authorId="0" shapeId="0" xr:uid="{00000000-0006-0000-0400-00001C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48" authorId="0" shapeId="0" xr:uid="{00000000-0006-0000-0400-00001D000000}">
      <text>
        <r>
          <rPr>
            <sz val="8"/>
            <color indexed="81"/>
            <rFont val="Tahoma"/>
            <family val="2"/>
            <charset val="238"/>
          </rPr>
          <t>Uveďte příslušný orgán z nabídky; jde-li o jiný, než uvedený orgán, vyberte možnost "jiné" a konkretizujte jej v poznámce.</t>
        </r>
      </text>
    </comment>
    <comment ref="A49" authorId="0" shapeId="0" xr:uid="{00000000-0006-0000-0400-00001E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52" authorId="0" shapeId="0" xr:uid="{00000000-0006-0000-0400-00001F000000}">
      <text>
        <r>
          <rPr>
            <sz val="8"/>
            <color indexed="81"/>
            <rFont val="Tahoma"/>
            <family val="2"/>
            <charset val="238"/>
          </rPr>
          <t>Zde můžete uvést další důležité informace nad rámec vyplňovaných údajů.</t>
        </r>
      </text>
    </comment>
    <comment ref="A53" authorId="0" shapeId="0" xr:uid="{00000000-0006-0000-0400-000020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54" authorId="0" shapeId="0" xr:uid="{00000000-0006-0000-0400-000021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55" authorId="0" shapeId="0" xr:uid="{00000000-0006-0000-0400-000022000000}">
      <text>
        <r>
          <rPr>
            <sz val="8"/>
            <color indexed="81"/>
            <rFont val="Tahoma"/>
            <family val="2"/>
            <charset val="238"/>
          </rPr>
          <t>Uveďte příslušný orgán z nabídky; jde-li o jiný, než uvedený orgán, vyberte možnost "jiné" a konkretizujte jej v poznámce.</t>
        </r>
      </text>
    </comment>
    <comment ref="A56" authorId="0" shapeId="0" xr:uid="{00000000-0006-0000-0400-000023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59" authorId="0" shapeId="0" xr:uid="{00000000-0006-0000-0400-000024000000}">
      <text>
        <r>
          <rPr>
            <sz val="8"/>
            <color indexed="81"/>
            <rFont val="Tahoma"/>
            <family val="2"/>
            <charset val="238"/>
          </rPr>
          <t>Zde můžete uvést další důležité informace nad rámec vyplňovaných údajů.</t>
        </r>
      </text>
    </comment>
    <comment ref="A60" authorId="0" shapeId="0" xr:uid="{00000000-0006-0000-0400-000025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61" authorId="0" shapeId="0" xr:uid="{00000000-0006-0000-0400-000026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62" authorId="0" shapeId="0" xr:uid="{00000000-0006-0000-0400-000027000000}">
      <text>
        <r>
          <rPr>
            <sz val="8"/>
            <color indexed="81"/>
            <rFont val="Tahoma"/>
            <family val="2"/>
            <charset val="238"/>
          </rPr>
          <t>Uveďte příslušný orgán z nabídky; jde-li o jiný, než uvedený orgán, vyberte možnost "jiné" a konkretizujte jej v poznámce.</t>
        </r>
      </text>
    </comment>
    <comment ref="A63" authorId="0" shapeId="0" xr:uid="{00000000-0006-0000-0400-000028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66" authorId="0" shapeId="0" xr:uid="{00000000-0006-0000-0400-000029000000}">
      <text>
        <r>
          <rPr>
            <sz val="8"/>
            <color indexed="81"/>
            <rFont val="Tahoma"/>
            <family val="2"/>
            <charset val="238"/>
          </rPr>
          <t>Zde můžete uvést další důležité informace nad rámec vyplňovaných údajů.</t>
        </r>
      </text>
    </comment>
    <comment ref="A67" authorId="0" shapeId="0" xr:uid="{00000000-0006-0000-0400-00002A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68" authorId="0" shapeId="0" xr:uid="{00000000-0006-0000-0400-00002B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69" authorId="0" shapeId="0" xr:uid="{00000000-0006-0000-0400-00002C000000}">
      <text>
        <r>
          <rPr>
            <sz val="8"/>
            <color indexed="81"/>
            <rFont val="Tahoma"/>
            <family val="2"/>
            <charset val="238"/>
          </rPr>
          <t>Uveďte příslušný orgán z nabídky; jde-li o jiný, než uvedený orgán, vyberte možnost "jiné" a konkretizujte jej v poznámce.</t>
        </r>
      </text>
    </comment>
    <comment ref="A70" authorId="0" shapeId="0" xr:uid="{00000000-0006-0000-0400-00002D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73" authorId="0" shapeId="0" xr:uid="{00000000-0006-0000-0400-00002E000000}">
      <text>
        <r>
          <rPr>
            <sz val="8"/>
            <color indexed="81"/>
            <rFont val="Tahoma"/>
            <family val="2"/>
            <charset val="238"/>
          </rPr>
          <t>Zde můžete uvést další důležité informace nad rámec vyplňovaných údajů.</t>
        </r>
      </text>
    </comment>
    <comment ref="A74" authorId="0" shapeId="0" xr:uid="{00000000-0006-0000-0400-00002F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75" authorId="0" shapeId="0" xr:uid="{00000000-0006-0000-0400-000030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76" authorId="0" shapeId="0" xr:uid="{00000000-0006-0000-0400-000031000000}">
      <text>
        <r>
          <rPr>
            <sz val="8"/>
            <color indexed="81"/>
            <rFont val="Tahoma"/>
            <family val="2"/>
            <charset val="238"/>
          </rPr>
          <t>Uveďte příslušný orgán z nabídky; jde-li o jiný, než uvedený orgán, vyberte možnost "jiné" a konkretizujte jej v poznámce.</t>
        </r>
      </text>
    </comment>
    <comment ref="A77" authorId="0" shapeId="0" xr:uid="{00000000-0006-0000-0400-000032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80" authorId="0" shapeId="0" xr:uid="{00000000-0006-0000-0400-000033000000}">
      <text>
        <r>
          <rPr>
            <sz val="8"/>
            <color indexed="81"/>
            <rFont val="Tahoma"/>
            <family val="2"/>
            <charset val="238"/>
          </rPr>
          <t>Zde můžete uvést další důležité informace nad rámec vyplňovaných údajů.</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Iva Hanušová</author>
  </authors>
  <commentList>
    <comment ref="A9" authorId="0" shapeId="0" xr:uid="{00000000-0006-0000-0500-000001000000}">
      <text>
        <r>
          <rPr>
            <sz val="8"/>
            <color indexed="81"/>
            <rFont val="Tahoma"/>
            <family val="2"/>
            <charset val="238"/>
          </rPr>
          <t>Za provozovatele rozhlasového a televizního vysílání se považuje právnická nebo fyzická osoba, která sestavuje program, včetně služeb přímo souvisejicích s programem, určuje způsob organizace rozhlasového a televizního vysílání a má za toto vysílání redakční odpovědnost, a pod zvukovým nebo obrazovým označením, jež program a služby přímo související s programem nezaměnitelně identifikuje, tento program a služby přímo související s programem prvotně šíří nebo prostřednictvím třetích osob nechává šířit. Vydáváním periodického tisku se rozumí činnost vydavatele (fyzické nebo právnické osoby), při které na svůj účet a na svou odpovědnost zajišťuje jeho obsah, vydání a veřejné šíření.</t>
        </r>
      </text>
    </comment>
    <comment ref="A11" authorId="0" shapeId="0" xr:uid="{00000000-0006-0000-0500-000002000000}">
      <text>
        <r>
          <rPr>
            <sz val="9"/>
            <color indexed="81"/>
            <rFont val="Tahoma"/>
            <family val="2"/>
            <charset val="238"/>
          </rPr>
          <t>Zvolte předmět z nabízených možností: provozování rozhlasového vysílání, provozování televizního vysílání, vydávání periodického tisku.</t>
        </r>
      </text>
    </comment>
    <comment ref="A12" authorId="0" shapeId="0" xr:uid="{00000000-0006-0000-0500-000003000000}">
      <text>
        <r>
          <rPr>
            <sz val="8"/>
            <color indexed="81"/>
            <rFont val="Tahoma"/>
            <family val="2"/>
            <charset val="238"/>
          </rPr>
          <t>Vyberte z nabízených možností způsob: jako společník, člen nebo ovládající osoba právnické osoby, která je provozovatelem rozhlasového nebo televizního vysílání nebo vydavatelem periodického tisku; samostatně.</t>
        </r>
      </text>
    </comment>
    <comment ref="A13" authorId="0" shapeId="0" xr:uid="{00000000-0006-0000-0500-000004000000}">
      <text>
        <r>
          <rPr>
            <sz val="8"/>
            <color indexed="81"/>
            <rFont val="Tahoma"/>
            <family val="2"/>
            <charset val="238"/>
          </rPr>
          <t>Uveďte název televizní či rozhlasové stanice, kde probíhá provozování pořadů a dalších částí vysílání uspořádáných v rámci programu, nebo název vydávaného periodika.</t>
        </r>
        <r>
          <rPr>
            <sz val="9"/>
            <color indexed="81"/>
            <rFont val="Tahoma"/>
            <family val="2"/>
            <charset val="238"/>
          </rPr>
          <t xml:space="preserve">
</t>
        </r>
      </text>
    </comment>
    <comment ref="A16" authorId="0" shapeId="0" xr:uid="{00000000-0006-0000-0500-000005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17" authorId="0" shapeId="0" xr:uid="{00000000-0006-0000-0500-000006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18" authorId="0" shapeId="0" xr:uid="{00000000-0006-0000-0500-000007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21" authorId="0" shapeId="0" xr:uid="{00000000-0006-0000-0500-000008000000}">
      <text>
        <r>
          <rPr>
            <sz val="8"/>
            <color indexed="81"/>
            <rFont val="Tahoma"/>
            <family val="2"/>
            <charset val="238"/>
          </rPr>
          <t>Zde můžete uvést další důležité informace nad rámec vyplňovaných údajů.</t>
        </r>
      </text>
    </comment>
    <comment ref="A22" authorId="0" shapeId="0" xr:uid="{00000000-0006-0000-0500-000009000000}">
      <text>
        <r>
          <rPr>
            <sz val="9"/>
            <color indexed="81"/>
            <rFont val="Tahoma"/>
            <family val="2"/>
            <charset val="238"/>
          </rPr>
          <t>Zvolte předmět z nabízených možností: provozování rozhlasového vysílání, provozování televizního vysílání, vydávání periodického tisku.</t>
        </r>
      </text>
    </comment>
    <comment ref="A23" authorId="0" shapeId="0" xr:uid="{00000000-0006-0000-0500-00000A000000}">
      <text>
        <r>
          <rPr>
            <sz val="8"/>
            <color indexed="81"/>
            <rFont val="Tahoma"/>
            <family val="2"/>
            <charset val="238"/>
          </rPr>
          <t>Vyberte z nabízených možností způsob: jako společník, člen nebo ovládající osoba právnické osoby, která je provozovatelem rozhlasového nebo televizního vysílání nebo vydavatelem periodického tisku; samostatně.</t>
        </r>
      </text>
    </comment>
    <comment ref="A24" authorId="0" shapeId="0" xr:uid="{00000000-0006-0000-0500-00000B000000}">
      <text>
        <r>
          <rPr>
            <sz val="8"/>
            <color indexed="81"/>
            <rFont val="Tahoma"/>
            <family val="2"/>
            <charset val="238"/>
          </rPr>
          <t>Uveďte název televizní či rozhlasové stanice, kde probíhá provozování pořadů a dalších částí vysílání uspořádáných v rámci programu, nebo název vydávaného periodika.</t>
        </r>
        <r>
          <rPr>
            <sz val="9"/>
            <color indexed="81"/>
            <rFont val="Tahoma"/>
            <family val="2"/>
            <charset val="238"/>
          </rPr>
          <t xml:space="preserve">
</t>
        </r>
      </text>
    </comment>
    <comment ref="A27" authorId="0" shapeId="0" xr:uid="{00000000-0006-0000-0500-00000C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28" authorId="0" shapeId="0" xr:uid="{00000000-0006-0000-0500-00000D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29" authorId="0" shapeId="0" xr:uid="{00000000-0006-0000-0500-00000E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32" authorId="0" shapeId="0" xr:uid="{00000000-0006-0000-0500-00000F000000}">
      <text>
        <r>
          <rPr>
            <sz val="8"/>
            <color indexed="81"/>
            <rFont val="Tahoma"/>
            <family val="2"/>
            <charset val="238"/>
          </rPr>
          <t>Zde můžete uvést další důležité informace nad rámec vyplňovaných údajů.</t>
        </r>
      </text>
    </comment>
    <comment ref="A33" authorId="0" shapeId="0" xr:uid="{00000000-0006-0000-0500-000010000000}">
      <text>
        <r>
          <rPr>
            <sz val="9"/>
            <color indexed="81"/>
            <rFont val="Tahoma"/>
            <family val="2"/>
            <charset val="238"/>
          </rPr>
          <t>Zvolte předmět z nabízených možností: provozování rozhlasového vysílání, provozování televizního vysílání, vydávání periodického tisku.</t>
        </r>
      </text>
    </comment>
    <comment ref="A34" authorId="0" shapeId="0" xr:uid="{00000000-0006-0000-0500-000011000000}">
      <text>
        <r>
          <rPr>
            <sz val="8"/>
            <color indexed="81"/>
            <rFont val="Tahoma"/>
            <family val="2"/>
            <charset val="238"/>
          </rPr>
          <t>Vyberte z nabízených možností způsob: jako společník, člen nebo ovládající osoba právnické osoby, která je provozovatelem rozhlasového nebo televizního vysílání nebo vydavatelem periodického tisku; samostatně.</t>
        </r>
      </text>
    </comment>
    <comment ref="A35" authorId="0" shapeId="0" xr:uid="{00000000-0006-0000-0500-000012000000}">
      <text>
        <r>
          <rPr>
            <sz val="8"/>
            <color indexed="81"/>
            <rFont val="Tahoma"/>
            <family val="2"/>
            <charset val="238"/>
          </rPr>
          <t>Uveďte název televizní či rozhlasové stanice, kde probíhá provozování pořadů a dalších částí vysílání uspořádáných v rámci programu, nebo název vydávaného periodika.</t>
        </r>
        <r>
          <rPr>
            <sz val="9"/>
            <color indexed="81"/>
            <rFont val="Tahoma"/>
            <family val="2"/>
            <charset val="238"/>
          </rPr>
          <t xml:space="preserve">
</t>
        </r>
      </text>
    </comment>
    <comment ref="A38" authorId="0" shapeId="0" xr:uid="{00000000-0006-0000-0500-000013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39" authorId="0" shapeId="0" xr:uid="{00000000-0006-0000-0500-000014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40" authorId="0" shapeId="0" xr:uid="{00000000-0006-0000-0500-000015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43" authorId="0" shapeId="0" xr:uid="{00000000-0006-0000-0500-000016000000}">
      <text>
        <r>
          <rPr>
            <sz val="8"/>
            <color indexed="81"/>
            <rFont val="Tahoma"/>
            <family val="2"/>
            <charset val="238"/>
          </rPr>
          <t>Zde můžete uvést další důležité informace nad rámec vyplňovaných údajů.</t>
        </r>
      </text>
    </comment>
    <comment ref="A44" authorId="0" shapeId="0" xr:uid="{00000000-0006-0000-0500-000017000000}">
      <text>
        <r>
          <rPr>
            <sz val="9"/>
            <color indexed="81"/>
            <rFont val="Tahoma"/>
            <family val="2"/>
            <charset val="238"/>
          </rPr>
          <t>Zvolte předmět z nabízených možností: provozování rozhlasového vysílání, provozování televizního vysílání, vydávání periodického tisku.</t>
        </r>
      </text>
    </comment>
    <comment ref="A45" authorId="0" shapeId="0" xr:uid="{00000000-0006-0000-0500-000018000000}">
      <text>
        <r>
          <rPr>
            <sz val="8"/>
            <color indexed="81"/>
            <rFont val="Tahoma"/>
            <family val="2"/>
            <charset val="238"/>
          </rPr>
          <t>Vyberte z nabízených možností způsob: jako společník, člen nebo ovládající osoba právnické osoby, která je provozovatelem rozhlasového nebo televizního vysílání nebo vydavatelem periodického tisku; samostatně.</t>
        </r>
      </text>
    </comment>
    <comment ref="A46" authorId="0" shapeId="0" xr:uid="{00000000-0006-0000-0500-000019000000}">
      <text>
        <r>
          <rPr>
            <sz val="8"/>
            <color indexed="81"/>
            <rFont val="Tahoma"/>
            <family val="2"/>
            <charset val="238"/>
          </rPr>
          <t>Uveďte název televizní či rozhlasové stanice, kde probíhá provozování pořadů a dalších částí vysílání uspořádáných v rámci programu, nebo název vydávaného periodika.</t>
        </r>
        <r>
          <rPr>
            <sz val="9"/>
            <color indexed="81"/>
            <rFont val="Tahoma"/>
            <family val="2"/>
            <charset val="238"/>
          </rPr>
          <t xml:space="preserve">
</t>
        </r>
      </text>
    </comment>
    <comment ref="A49" authorId="0" shapeId="0" xr:uid="{00000000-0006-0000-0500-00001A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50" authorId="0" shapeId="0" xr:uid="{00000000-0006-0000-0500-00001B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51" authorId="0" shapeId="0" xr:uid="{00000000-0006-0000-0500-00001C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54" authorId="0" shapeId="0" xr:uid="{00000000-0006-0000-0500-00001D000000}">
      <text>
        <r>
          <rPr>
            <sz val="8"/>
            <color indexed="81"/>
            <rFont val="Tahoma"/>
            <family val="2"/>
            <charset val="238"/>
          </rPr>
          <t>Zde můžete uvést další důležité informace nad rámec vyplňovaných údajů.</t>
        </r>
      </text>
    </comment>
    <comment ref="A55" authorId="0" shapeId="0" xr:uid="{00000000-0006-0000-0500-00001E000000}">
      <text>
        <r>
          <rPr>
            <sz val="9"/>
            <color indexed="81"/>
            <rFont val="Tahoma"/>
            <family val="2"/>
            <charset val="238"/>
          </rPr>
          <t>Zvolte předmět z nabízených možností: provozování rozhlasového vysílání, provozování televizního vysílání, vydávání periodického tisku.</t>
        </r>
      </text>
    </comment>
    <comment ref="A56" authorId="0" shapeId="0" xr:uid="{00000000-0006-0000-0500-00001F000000}">
      <text>
        <r>
          <rPr>
            <sz val="8"/>
            <color indexed="81"/>
            <rFont val="Tahoma"/>
            <family val="2"/>
            <charset val="238"/>
          </rPr>
          <t>Vyberte z nabízených možností způsob: jako společník, člen nebo ovládající osoba právnické osoby, která je provozovatelem rozhlasového nebo televizního vysílání nebo vydavatelem periodického tisku; samostatně.</t>
        </r>
      </text>
    </comment>
    <comment ref="A57" authorId="0" shapeId="0" xr:uid="{00000000-0006-0000-0500-000020000000}">
      <text>
        <r>
          <rPr>
            <sz val="8"/>
            <color indexed="81"/>
            <rFont val="Tahoma"/>
            <family val="2"/>
            <charset val="238"/>
          </rPr>
          <t>Uveďte název televizní či rozhlasové stanice, kde probíhá provozování pořadů a dalších částí vysílání uspořádáných v rámci programu, nebo název vydávaného periodika.</t>
        </r>
        <r>
          <rPr>
            <sz val="9"/>
            <color indexed="81"/>
            <rFont val="Tahoma"/>
            <family val="2"/>
            <charset val="238"/>
          </rPr>
          <t xml:space="preserve">
</t>
        </r>
      </text>
    </comment>
    <comment ref="A60" authorId="0" shapeId="0" xr:uid="{00000000-0006-0000-0500-000021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61" authorId="0" shapeId="0" xr:uid="{00000000-0006-0000-0500-000022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62" authorId="0" shapeId="0" xr:uid="{00000000-0006-0000-0500-000023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65" authorId="0" shapeId="0" xr:uid="{00000000-0006-0000-0500-000024000000}">
      <text>
        <r>
          <rPr>
            <sz val="8"/>
            <color indexed="81"/>
            <rFont val="Tahoma"/>
            <family val="2"/>
            <charset val="238"/>
          </rPr>
          <t>Zde můžete uvést další důležité informace nad rámec vyplňovaných údajů.</t>
        </r>
      </text>
    </comment>
    <comment ref="A66" authorId="0" shapeId="0" xr:uid="{00000000-0006-0000-0500-000025000000}">
      <text>
        <r>
          <rPr>
            <sz val="9"/>
            <color indexed="81"/>
            <rFont val="Tahoma"/>
            <family val="2"/>
            <charset val="238"/>
          </rPr>
          <t>Zvolte předmět z nabízených možností: provozování rozhlasového vysílání, provozování televizního vysílání, vydávání periodického tisku.</t>
        </r>
      </text>
    </comment>
    <comment ref="A67" authorId="0" shapeId="0" xr:uid="{00000000-0006-0000-0500-000026000000}">
      <text>
        <r>
          <rPr>
            <sz val="8"/>
            <color indexed="81"/>
            <rFont val="Tahoma"/>
            <family val="2"/>
            <charset val="238"/>
          </rPr>
          <t>Vyberte z nabízených možností způsob: jako společník, člen nebo ovládající osoba právnické osoby, která je provozovatelem rozhlasového nebo televizního vysílání nebo vydavatelem periodického tisku; samostatně.</t>
        </r>
      </text>
    </comment>
    <comment ref="A68" authorId="0" shapeId="0" xr:uid="{00000000-0006-0000-0500-000027000000}">
      <text>
        <r>
          <rPr>
            <sz val="8"/>
            <color indexed="81"/>
            <rFont val="Tahoma"/>
            <family val="2"/>
            <charset val="238"/>
          </rPr>
          <t>Uveďte název televizní či rozhlasové stanice, kde probíhá provozování pořadů a dalších částí vysílání uspořádáných v rámci programu, nebo název vydávaného periodika.</t>
        </r>
        <r>
          <rPr>
            <sz val="9"/>
            <color indexed="81"/>
            <rFont val="Tahoma"/>
            <family val="2"/>
            <charset val="238"/>
          </rPr>
          <t xml:space="preserve">
</t>
        </r>
      </text>
    </comment>
    <comment ref="A71" authorId="0" shapeId="0" xr:uid="{00000000-0006-0000-0500-000028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72" authorId="0" shapeId="0" xr:uid="{00000000-0006-0000-0500-000029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73" authorId="0" shapeId="0" xr:uid="{00000000-0006-0000-0500-00002A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76" authorId="0" shapeId="0" xr:uid="{00000000-0006-0000-0500-00002B000000}">
      <text>
        <r>
          <rPr>
            <sz val="8"/>
            <color indexed="81"/>
            <rFont val="Tahoma"/>
            <family val="2"/>
            <charset val="238"/>
          </rPr>
          <t>Zde můžete uvést další důležité informace nad rámec vyplňovaných údajů.</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Iva Hanušová</author>
  </authors>
  <commentList>
    <comment ref="A9" authorId="0" shapeId="0" xr:uid="{00000000-0006-0000-0600-000001000000}">
      <text>
        <r>
          <rPr>
            <sz val="8"/>
            <color indexed="81"/>
            <rFont val="Tahoma"/>
            <family val="2"/>
            <charset val="238"/>
          </rPr>
          <t>Vyplňte, pokud jste vedle funkce veřejného funkcionáře vykonával/a ještě některou z uvedených činností.</t>
        </r>
      </text>
    </comment>
    <comment ref="A12" authorId="0" shapeId="0" xr:uid="{00000000-0006-0000-0600-000002000000}">
      <text>
        <r>
          <rPr>
            <sz val="8"/>
            <color indexed="81"/>
            <rFont val="Tahoma"/>
            <family val="2"/>
            <charset val="238"/>
          </rPr>
          <t>Uveďte činnosti z nabídky; obdobným vztahem se rozumí např. dohoda o pracovní činnosti nebo dohoda o provedení práce.</t>
        </r>
      </text>
    </comment>
    <comment ref="A14" authorId="0" shapeId="0" xr:uid="{00000000-0006-0000-0600-000003000000}">
      <text>
        <r>
          <rPr>
            <sz val="8"/>
            <color indexed="81"/>
            <rFont val="Tahoma"/>
            <family val="2"/>
            <charset val="238"/>
          </rPr>
          <t>Uveďte jméno nebo název zaměstnavatele, který je podnikající fyzickou osobou, právnickou osobou nebo organizační složkou státu, která má IČO.</t>
        </r>
        <r>
          <rPr>
            <sz val="9"/>
            <color indexed="81"/>
            <rFont val="Tahoma"/>
            <family val="2"/>
            <charset val="238"/>
          </rPr>
          <t xml:space="preserve">
</t>
        </r>
      </text>
    </comment>
    <comment ref="A15" authorId="0" shapeId="0" xr:uid="{00000000-0006-0000-0600-000004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16" authorId="0" shapeId="0" xr:uid="{00000000-0006-0000-0600-000005000000}">
      <text>
        <r>
          <rPr>
            <sz val="8"/>
            <color indexed="81"/>
            <rFont val="Tahoma"/>
            <family val="2"/>
            <charset val="238"/>
          </rPr>
          <t>Uveďte dle zápisu v živnostenském, obchodním či jiném veřejném rejstříku.</t>
        </r>
      </text>
    </comment>
    <comment ref="A19" authorId="0" shapeId="0" xr:uid="{00000000-0006-0000-0600-000006000000}">
      <text>
        <r>
          <rPr>
            <sz val="8"/>
            <color indexed="81"/>
            <rFont val="Tahoma"/>
            <family val="2"/>
            <charset val="238"/>
          </rPr>
          <t>Zde můžete uvést další důležité informace nad rámec vyplňovaných údajů.</t>
        </r>
      </text>
    </comment>
    <comment ref="A21" authorId="0" shapeId="0" xr:uid="{00000000-0006-0000-0600-000007000000}">
      <text>
        <r>
          <rPr>
            <sz val="8"/>
            <color indexed="81"/>
            <rFont val="Tahoma"/>
            <family val="2"/>
            <charset val="238"/>
          </rPr>
          <t>Uveďte činnosti z nabídky; obdobným vztahem se rozumí např. dohoda o pracovní činnosti nebo dohoda o provedení práce.</t>
        </r>
      </text>
    </comment>
    <comment ref="A23" authorId="0" shapeId="0" xr:uid="{00000000-0006-0000-0600-000008000000}">
      <text>
        <r>
          <rPr>
            <sz val="8"/>
            <color indexed="81"/>
            <rFont val="Tahoma"/>
            <family val="2"/>
            <charset val="238"/>
          </rPr>
          <t>Uveďte jméno nebo název zaměstnavatele, který je podnikající fyzickou osobou, právnickou osobou nebo organizační složkou státu, která má IČO.</t>
        </r>
        <r>
          <rPr>
            <sz val="9"/>
            <color indexed="81"/>
            <rFont val="Tahoma"/>
            <family val="2"/>
            <charset val="238"/>
          </rPr>
          <t xml:space="preserve">
</t>
        </r>
      </text>
    </comment>
    <comment ref="A24" authorId="0" shapeId="0" xr:uid="{00000000-0006-0000-0600-000009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25" authorId="0" shapeId="0" xr:uid="{00000000-0006-0000-0600-00000A000000}">
      <text>
        <r>
          <rPr>
            <sz val="8"/>
            <color indexed="81"/>
            <rFont val="Tahoma"/>
            <family val="2"/>
            <charset val="238"/>
          </rPr>
          <t>Uveďte dle zápisu v živnostenském, obchodním či jiném veřejném rejstříku.</t>
        </r>
      </text>
    </comment>
    <comment ref="A28" authorId="0" shapeId="0" xr:uid="{00000000-0006-0000-0600-00000B000000}">
      <text>
        <r>
          <rPr>
            <sz val="8"/>
            <color indexed="81"/>
            <rFont val="Tahoma"/>
            <family val="2"/>
            <charset val="238"/>
          </rPr>
          <t>Zde můžete uvést další důležité informace nad rámec vyplňovaných údajů.</t>
        </r>
      </text>
    </comment>
    <comment ref="A30" authorId="0" shapeId="0" xr:uid="{00000000-0006-0000-0600-00000C000000}">
      <text>
        <r>
          <rPr>
            <sz val="8"/>
            <color indexed="81"/>
            <rFont val="Tahoma"/>
            <family val="2"/>
            <charset val="238"/>
          </rPr>
          <t>Uveďte činnosti z nabídky; obdobným vztahem se rozumí např. dohoda o pracovní činnosti nebo dohoda o provedení práce.</t>
        </r>
      </text>
    </comment>
    <comment ref="A32" authorId="0" shapeId="0" xr:uid="{00000000-0006-0000-0600-00000D000000}">
      <text>
        <r>
          <rPr>
            <sz val="8"/>
            <color indexed="81"/>
            <rFont val="Tahoma"/>
            <family val="2"/>
            <charset val="238"/>
          </rPr>
          <t>Uveďte jméno nebo název zaměstnavatele, který je podnikající fyzickou osobou, právnickou osobou nebo organizační složkou státu, která má IČO.</t>
        </r>
        <r>
          <rPr>
            <sz val="9"/>
            <color indexed="81"/>
            <rFont val="Tahoma"/>
            <family val="2"/>
            <charset val="238"/>
          </rPr>
          <t xml:space="preserve">
</t>
        </r>
      </text>
    </comment>
    <comment ref="A33" authorId="0" shapeId="0" xr:uid="{00000000-0006-0000-0600-00000E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34" authorId="0" shapeId="0" xr:uid="{00000000-0006-0000-0600-00000F000000}">
      <text>
        <r>
          <rPr>
            <sz val="8"/>
            <color indexed="81"/>
            <rFont val="Tahoma"/>
            <family val="2"/>
            <charset val="238"/>
          </rPr>
          <t>Uveďte dle zápisu v živnostenském, obchodním či jiném veřejném rejstříku.</t>
        </r>
      </text>
    </comment>
    <comment ref="A37" authorId="0" shapeId="0" xr:uid="{00000000-0006-0000-0600-000010000000}">
      <text>
        <r>
          <rPr>
            <sz val="8"/>
            <color indexed="81"/>
            <rFont val="Tahoma"/>
            <family val="2"/>
            <charset val="238"/>
          </rPr>
          <t>Zde můžete uvést další důležité informace nad rámec vyplňovaných údajů.</t>
        </r>
      </text>
    </comment>
    <comment ref="A39" authorId="0" shapeId="0" xr:uid="{00000000-0006-0000-0600-000011000000}">
      <text>
        <r>
          <rPr>
            <sz val="8"/>
            <color indexed="81"/>
            <rFont val="Tahoma"/>
            <family val="2"/>
            <charset val="238"/>
          </rPr>
          <t>Uveďte činnosti z nabídky; obdobným vztahem se rozumí např. dohoda o pracovní činnosti nebo dohoda o provedení práce.</t>
        </r>
      </text>
    </comment>
    <comment ref="A41" authorId="0" shapeId="0" xr:uid="{00000000-0006-0000-0600-000012000000}">
      <text>
        <r>
          <rPr>
            <sz val="8"/>
            <color indexed="81"/>
            <rFont val="Tahoma"/>
            <family val="2"/>
            <charset val="238"/>
          </rPr>
          <t>Uveďte jméno nebo název zaměstnavatele, který je podnikající fyzickou osobou, právnickou osobou nebo organizační složkou státu, která má IČO.</t>
        </r>
        <r>
          <rPr>
            <sz val="9"/>
            <color indexed="81"/>
            <rFont val="Tahoma"/>
            <family val="2"/>
            <charset val="238"/>
          </rPr>
          <t xml:space="preserve">
</t>
        </r>
      </text>
    </comment>
    <comment ref="A42" authorId="0" shapeId="0" xr:uid="{00000000-0006-0000-0600-000013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43" authorId="0" shapeId="0" xr:uid="{00000000-0006-0000-0600-000014000000}">
      <text>
        <r>
          <rPr>
            <sz val="8"/>
            <color indexed="81"/>
            <rFont val="Tahoma"/>
            <family val="2"/>
            <charset val="238"/>
          </rPr>
          <t>Uveďte dle zápisu v živnostenském, obchodním či jiném veřejném rejstříku.</t>
        </r>
      </text>
    </comment>
    <comment ref="A46" authorId="0" shapeId="0" xr:uid="{00000000-0006-0000-0600-000015000000}">
      <text>
        <r>
          <rPr>
            <sz val="8"/>
            <color indexed="81"/>
            <rFont val="Tahoma"/>
            <family val="2"/>
            <charset val="238"/>
          </rPr>
          <t>Zde můžete uvést další důležité informace nad rámec vyplňovaných údajů.</t>
        </r>
      </text>
    </comment>
    <comment ref="A48" authorId="0" shapeId="0" xr:uid="{00000000-0006-0000-0600-000016000000}">
      <text>
        <r>
          <rPr>
            <sz val="8"/>
            <color indexed="81"/>
            <rFont val="Tahoma"/>
            <family val="2"/>
            <charset val="238"/>
          </rPr>
          <t>Uveďte činnosti z nabídky; obdobným vztahem se rozumí např. dohoda o pracovní činnosti nebo dohoda o provedení práce.</t>
        </r>
      </text>
    </comment>
    <comment ref="A50" authorId="0" shapeId="0" xr:uid="{00000000-0006-0000-0600-000017000000}">
      <text>
        <r>
          <rPr>
            <sz val="8"/>
            <color indexed="81"/>
            <rFont val="Tahoma"/>
            <family val="2"/>
            <charset val="238"/>
          </rPr>
          <t>Uveďte jméno a příjmení zaměstnavatele, který je nepodnikající fyzickou osobou, jež nemá IČO.</t>
        </r>
      </text>
    </comment>
    <comment ref="A51" authorId="0" shapeId="0" xr:uid="{00000000-0006-0000-0600-000018000000}">
      <text>
        <r>
          <rPr>
            <sz val="8"/>
            <color indexed="81"/>
            <rFont val="Tahoma"/>
            <family val="2"/>
            <charset val="238"/>
          </rPr>
          <t>Zde můžete uvést další důležité informace nad rámec vyplňovaných údajů.</t>
        </r>
      </text>
    </comment>
    <comment ref="A53" authorId="0" shapeId="0" xr:uid="{00000000-0006-0000-0600-000019000000}">
      <text>
        <r>
          <rPr>
            <sz val="8"/>
            <color indexed="81"/>
            <rFont val="Tahoma"/>
            <family val="2"/>
            <charset val="238"/>
          </rPr>
          <t>Uveďte činnosti z nabídky; obdobným vztahem se rozumí např. dohoda o pracovní činnosti nebo dohoda o provedení práce.</t>
        </r>
      </text>
    </comment>
    <comment ref="A55" authorId="0" shapeId="0" xr:uid="{00000000-0006-0000-0600-00001A000000}">
      <text>
        <r>
          <rPr>
            <sz val="8"/>
            <color indexed="81"/>
            <rFont val="Tahoma"/>
            <family val="2"/>
            <charset val="238"/>
          </rPr>
          <t>Uveďte jméno a příjmení zaměstnavatele, který je nepodnikající fyzickou osobou, jež nemá IČO.</t>
        </r>
      </text>
    </comment>
    <comment ref="A56" authorId="0" shapeId="0" xr:uid="{00000000-0006-0000-0600-00001B000000}">
      <text>
        <r>
          <rPr>
            <sz val="8"/>
            <color indexed="81"/>
            <rFont val="Tahoma"/>
            <family val="2"/>
            <charset val="238"/>
          </rPr>
          <t>Zde můžete uvést další důležité informace nad rámec vyplňovaných údajů.</t>
        </r>
      </text>
    </comment>
    <comment ref="A58" authorId="0" shapeId="0" xr:uid="{00000000-0006-0000-0600-00001C000000}">
      <text>
        <r>
          <rPr>
            <sz val="8"/>
            <color indexed="81"/>
            <rFont val="Tahoma"/>
            <family val="2"/>
            <charset val="238"/>
          </rPr>
          <t>Uveďte činnosti z nabídky; obdobným vztahem se rozumí např. dohoda o pracovní činnosti nebo dohoda o provedení práce.</t>
        </r>
      </text>
    </comment>
    <comment ref="A60" authorId="0" shapeId="0" xr:uid="{00000000-0006-0000-0600-00001D000000}">
      <text>
        <r>
          <rPr>
            <sz val="8"/>
            <color indexed="81"/>
            <rFont val="Tahoma"/>
            <family val="2"/>
            <charset val="238"/>
          </rPr>
          <t>Uveďte jméno a příjmení zaměstnavatele, který je nepodnikající fyzickou osobou, jež nemá IČO.</t>
        </r>
      </text>
    </comment>
    <comment ref="A61" authorId="0" shapeId="0" xr:uid="{00000000-0006-0000-0600-00001E000000}">
      <text>
        <r>
          <rPr>
            <sz val="8"/>
            <color indexed="81"/>
            <rFont val="Tahoma"/>
            <family val="2"/>
            <charset val="238"/>
          </rPr>
          <t>Zde můžete uvést další důležité informace nad rámec vyplňovaných údajů.</t>
        </r>
      </text>
    </comment>
    <comment ref="A63" authorId="0" shapeId="0" xr:uid="{00000000-0006-0000-0600-00001F000000}">
      <text>
        <r>
          <rPr>
            <sz val="8"/>
            <color indexed="81"/>
            <rFont val="Tahoma"/>
            <family val="2"/>
            <charset val="238"/>
          </rPr>
          <t>Uveďte činnosti z nabídky; obdobným vztahem se rozumí např. dohoda o pracovní činnosti nebo dohoda o provedení práce.</t>
        </r>
      </text>
    </comment>
    <comment ref="A65" authorId="0" shapeId="0" xr:uid="{00000000-0006-0000-0600-000020000000}">
      <text>
        <r>
          <rPr>
            <sz val="8"/>
            <color indexed="81"/>
            <rFont val="Tahoma"/>
            <family val="2"/>
            <charset val="238"/>
          </rPr>
          <t>Uveďte jméno a příjmení zaměstnavatele, který je nepodnikající fyzickou osobou, jež nemá IČO.</t>
        </r>
      </text>
    </comment>
    <comment ref="A66" authorId="0" shapeId="0" xr:uid="{00000000-0006-0000-0600-000021000000}">
      <text>
        <r>
          <rPr>
            <sz val="8"/>
            <color indexed="81"/>
            <rFont val="Tahoma"/>
            <family val="2"/>
            <charset val="238"/>
          </rPr>
          <t>Zde můžete uvést další důležité informace nad rámec vyplňovaných údajů.</t>
        </r>
      </text>
    </comment>
    <comment ref="A68" authorId="0" shapeId="0" xr:uid="{00000000-0006-0000-0600-000022000000}">
      <text>
        <r>
          <rPr>
            <sz val="8"/>
            <color indexed="81"/>
            <rFont val="Tahoma"/>
            <family val="2"/>
            <charset val="238"/>
          </rPr>
          <t>Uveďte činnosti z nabídky; obdobným vztahem se rozumí např. dohoda o pracovní činnosti nebo dohoda o provedení práce.</t>
        </r>
      </text>
    </comment>
    <comment ref="A70" authorId="0" shapeId="0" xr:uid="{00000000-0006-0000-0600-000023000000}">
      <text>
        <r>
          <rPr>
            <sz val="8"/>
            <color indexed="81"/>
            <rFont val="Tahoma"/>
            <family val="2"/>
            <charset val="238"/>
          </rPr>
          <t>Uveďte jméno a příjmení zaměstnavatele, který je nepodnikající fyzickou osobou, jež nemá IČO.</t>
        </r>
      </text>
    </comment>
    <comment ref="A71" authorId="0" shapeId="0" xr:uid="{00000000-0006-0000-0600-000024000000}">
      <text>
        <r>
          <rPr>
            <sz val="8"/>
            <color indexed="81"/>
            <rFont val="Tahoma"/>
            <family val="2"/>
            <charset val="238"/>
          </rPr>
          <t>Zde můžete uvést další důležité informace nad rámec vyplňovaných údajů.</t>
        </r>
      </text>
    </comment>
    <comment ref="A73" authorId="0" shapeId="0" xr:uid="{00000000-0006-0000-0600-000025000000}">
      <text>
        <r>
          <rPr>
            <sz val="8"/>
            <color indexed="81"/>
            <rFont val="Tahoma"/>
            <family val="2"/>
            <charset val="238"/>
          </rPr>
          <t>Uveďte činnosti z nabídky; obdobným vztahem se rozumí např. dohoda o pracovní činnosti nebo dohoda o provedení práce.</t>
        </r>
      </text>
    </comment>
    <comment ref="A75" authorId="0" shapeId="0" xr:uid="{00000000-0006-0000-0600-000026000000}">
      <text>
        <r>
          <rPr>
            <sz val="8"/>
            <color indexed="81"/>
            <rFont val="Tahoma"/>
            <family val="2"/>
            <charset val="238"/>
          </rPr>
          <t>Uveďte jméno a příjmení zaměstnavatele, který je nepodnikající fyzickou osobou, jež nemá IČO.</t>
        </r>
      </text>
    </comment>
    <comment ref="A76" authorId="0" shapeId="0" xr:uid="{00000000-0006-0000-0600-000027000000}">
      <text>
        <r>
          <rPr>
            <sz val="8"/>
            <color indexed="81"/>
            <rFont val="Tahoma"/>
            <family val="2"/>
            <charset val="238"/>
          </rPr>
          <t>Zde můžete uvést další důležité informace nad rámec vyplňovaných údajů.</t>
        </r>
      </text>
    </comment>
    <comment ref="A78" authorId="0" shapeId="0" xr:uid="{00000000-0006-0000-0600-000028000000}">
      <text>
        <r>
          <rPr>
            <sz val="8"/>
            <color indexed="81"/>
            <rFont val="Tahoma"/>
            <family val="2"/>
            <charset val="238"/>
          </rPr>
          <t>Uveďte činnosti z nabídky; obdobným vztahem se rozumí např. dohoda o pracovní činnosti nebo dohoda o provedení práce.</t>
        </r>
      </text>
    </comment>
    <comment ref="A80" authorId="0" shapeId="0" xr:uid="{00000000-0006-0000-0600-000029000000}">
      <text>
        <r>
          <rPr>
            <sz val="8"/>
            <color indexed="81"/>
            <rFont val="Tahoma"/>
            <family val="2"/>
            <charset val="238"/>
          </rPr>
          <t>Uveďte jméno a příjmení zaměstnavatele, který je nepodnikající fyzickou osobou, jež nemá IČO.</t>
        </r>
      </text>
    </comment>
    <comment ref="A81" authorId="0" shapeId="0" xr:uid="{00000000-0006-0000-0600-00002A000000}">
      <text>
        <r>
          <rPr>
            <sz val="8"/>
            <color indexed="81"/>
            <rFont val="Tahoma"/>
            <family val="2"/>
            <charset val="238"/>
          </rPr>
          <t>Zde můžete uvést další důležité informace nad rámec vyplňovaných údajů.</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Iva Hanušová</author>
  </authors>
  <commentList>
    <comment ref="A9" authorId="0" shapeId="0" xr:uid="{00000000-0006-0000-0700-000001000000}">
      <text>
        <r>
          <rPr>
            <sz val="8"/>
            <color indexed="81"/>
            <rFont val="Tahoma"/>
            <family val="2"/>
            <charset val="238"/>
          </rPr>
          <t>Mezi věci nemovité patří pozemky včetně staveb na nich zřízených a věcná práva k nim (např. věcná břemena, zástavní právo, předkupní právo), podzemní stavby se samostatným účelovým určením (např. vinný sklípek, podzemní bunkr), drobné stavby, které nejsou evidovány v katastru nemovitostí (např. kůlna), práva, která za nemovité věci prohlásí zákon (např. právo stavby), věc, o které právní předpis stanoví, že není součástí pozemku, a nelze ji přenést z místa bez narušení její podstaty (tzv. dočasné stavby), bytová jednotka, nebytový prostor jako prostorově oddělená část domu nesloužící k bydlení, soubor bytů nebo nebytových prostorů, stavba spojená se zemí pevným základem.</t>
        </r>
      </text>
    </comment>
    <comment ref="A13" authorId="0" shapeId="0" xr:uid="{00000000-0006-0000-0700-000002000000}">
      <text>
        <r>
          <rPr>
            <sz val="8"/>
            <color indexed="81"/>
            <rFont val="Tahoma"/>
            <family val="2"/>
            <charset val="238"/>
          </rPr>
          <t>Vyberte z nabízených možností druh nemovité věci, který jste nabyl/a: pozemek, stavba, jednotka, právo stavby, jiné.</t>
        </r>
        <r>
          <rPr>
            <sz val="9"/>
            <color indexed="81"/>
            <rFont val="Tahoma"/>
            <family val="2"/>
            <charset val="238"/>
          </rPr>
          <t xml:space="preserve"> </t>
        </r>
      </text>
    </comment>
    <comment ref="A14" authorId="0" shapeId="0" xr:uid="{00000000-0006-0000-0700-000003000000}">
      <text>
        <r>
          <rPr>
            <sz val="8"/>
            <color indexed="81"/>
            <rFont val="Tahoma"/>
            <family val="2"/>
            <charset val="238"/>
          </rPr>
          <t>Uvádí se nemovité věci, které jsou zapsány v katastru nemovitostí, podzemní stavby se samostatným účelovým určením a drobné stavby, které nejsou v katastru evidovány. Pokud vyberete možnosti jiné, konkretizujte ji v poznámce.</t>
        </r>
      </text>
    </comment>
    <comment ref="A15" authorId="0" shapeId="0" xr:uid="{00000000-0006-0000-0700-000004000000}">
      <text>
        <r>
          <rPr>
            <sz val="8"/>
            <color indexed="81"/>
            <rFont val="Tahoma"/>
            <family val="2"/>
            <charset val="238"/>
          </rPr>
          <t>Vyberte položku v závislosti na tom, jakým způsobem jste nemovitou věc nabyl/a; v případě výběru položky jiné se může jednat např. o nabytí nemovité věci rozhodnutím státního orgánu nebo restitucí.</t>
        </r>
      </text>
    </comment>
    <comment ref="A16" authorId="0" shapeId="0" xr:uid="{00000000-0006-0000-0700-000005000000}">
      <text>
        <r>
          <rPr>
            <sz val="8"/>
            <color indexed="81"/>
            <rFont val="Tahoma"/>
            <family val="2"/>
            <charset val="238"/>
          </rPr>
          <t xml:space="preserve">Uveďte cenu, za kterou jste nemovitou věc nabyl/a. </t>
        </r>
        <r>
          <rPr>
            <sz val="9"/>
            <color indexed="81"/>
            <rFont val="Tahoma"/>
            <family val="2"/>
            <charset val="238"/>
          </rPr>
          <t xml:space="preserve">
</t>
        </r>
      </text>
    </comment>
    <comment ref="A18" authorId="0" shapeId="0" xr:uid="{00000000-0006-0000-0700-000006000000}">
      <text>
        <r>
          <rPr>
            <sz val="8"/>
            <color indexed="81"/>
            <rFont val="Tahoma"/>
            <family val="2"/>
            <charset val="238"/>
          </rPr>
          <t>Uveďte dle údajů zapsaných na listu vlastnictví v katastru nemovitostí.</t>
        </r>
      </text>
    </comment>
    <comment ref="A19" authorId="0" shapeId="0" xr:uid="{00000000-0006-0000-0700-000007000000}">
      <text>
        <r>
          <rPr>
            <sz val="8"/>
            <color indexed="81"/>
            <rFont val="Tahoma"/>
            <family val="2"/>
            <charset val="238"/>
          </rPr>
          <t>Uveďte dle údajů zapsaných na listu vlastnictví v katastru nemovitostí.</t>
        </r>
      </text>
    </comment>
    <comment ref="A20" authorId="0" shapeId="0" xr:uid="{00000000-0006-0000-0700-000008000000}">
      <text>
        <r>
          <rPr>
            <sz val="8"/>
            <color indexed="81"/>
            <rFont val="Tahoma"/>
            <family val="2"/>
            <charset val="238"/>
          </rPr>
          <t>Uveďte číslo popisné/číslo evidenční.</t>
        </r>
        <r>
          <rPr>
            <sz val="9"/>
            <color indexed="81"/>
            <rFont val="Tahoma"/>
            <family val="2"/>
            <charset val="238"/>
          </rPr>
          <t xml:space="preserve">
</t>
        </r>
      </text>
    </comment>
    <comment ref="A22" authorId="0" shapeId="0" xr:uid="{00000000-0006-0000-0700-000009000000}">
      <text>
        <r>
          <rPr>
            <sz val="8"/>
            <color indexed="81"/>
            <rFont val="Tahoma"/>
            <family val="2"/>
            <charset val="238"/>
          </rPr>
          <t>Uveďte, zda nemovitou věc vlastníte výlučně (tedy pokud se nejedná o spoluvlastnictví nebo společné jmění manželů), jako spoluvlastník (vlastnické právo náleží alespoň dvěma osobám společně - v tomto případě uvedete do poznámky velikost svého podílu), nebo je ve společném jmění manželů (není-li vlastnictví majetku upraveno smluvně nebo rozhodnutím soudu, je součástí společného jmění manželů vše, co nabyl jeden z manželů nebo oba manželé společně za trvání manželství, s výjimkou toho, co slouží osobní potřebě jednoho z manželů, nabyl darem, děděním nebo odkazem jen jeden z manželů, ledaže dárce při darování nebo zůstavitel v pořízení pro případ smrti projevil jiný úmysl, nabyl jeden z manželů jako náhradu nemajetkové újmy na svých přirozených právech, nabyl jeden z manželů právním jednáním vztahujícím se k jeho výlučnému vlastnictví, nabyl jeden z manželů náhradou za poškození, zničení nebo ztrátu svého výhradního majetku).</t>
        </r>
        <r>
          <rPr>
            <sz val="9"/>
            <color indexed="81"/>
            <rFont val="Tahoma"/>
            <family val="2"/>
            <charset val="238"/>
          </rPr>
          <t xml:space="preserve">
</t>
        </r>
      </text>
    </comment>
    <comment ref="A23" authorId="0" shapeId="0" xr:uid="{00000000-0006-0000-0700-00000A000000}">
      <text>
        <r>
          <rPr>
            <sz val="8"/>
            <color indexed="81"/>
            <rFont val="Tahoma"/>
            <family val="2"/>
            <charset val="238"/>
          </rPr>
          <t>Zde můžete uvést další důležité informace nad rámec vyplňovaných údajů.</t>
        </r>
      </text>
    </comment>
    <comment ref="A24" authorId="0" shapeId="0" xr:uid="{00000000-0006-0000-0700-00000B000000}">
      <text>
        <r>
          <rPr>
            <sz val="8"/>
            <color indexed="81"/>
            <rFont val="Tahoma"/>
            <family val="2"/>
            <charset val="238"/>
          </rPr>
          <t>Vyberte z nabízených možností druh nemovité věci, který jste nabyl/a: pozemek, stavba, jednotka, právo stavby, jiné.</t>
        </r>
        <r>
          <rPr>
            <sz val="9"/>
            <color indexed="81"/>
            <rFont val="Tahoma"/>
            <family val="2"/>
            <charset val="238"/>
          </rPr>
          <t xml:space="preserve"> </t>
        </r>
      </text>
    </comment>
    <comment ref="A25" authorId="0" shapeId="0" xr:uid="{00000000-0006-0000-0700-00000C000000}">
      <text>
        <r>
          <rPr>
            <sz val="8"/>
            <color indexed="81"/>
            <rFont val="Tahoma"/>
            <family val="2"/>
            <charset val="238"/>
          </rPr>
          <t>Uvádí se nemovité věci, které jsou zapsány v katastru nemovitostí, podzemní stavby se samostatným účelovým určením a drobné stavby, které nejsou v katastru evidovány. Pokud vyberete možnosti jiné, konkretizujte ji v poznámce.</t>
        </r>
      </text>
    </comment>
    <comment ref="A26" authorId="0" shapeId="0" xr:uid="{00000000-0006-0000-0700-00000D000000}">
      <text>
        <r>
          <rPr>
            <sz val="8"/>
            <color indexed="81"/>
            <rFont val="Tahoma"/>
            <family val="2"/>
            <charset val="238"/>
          </rPr>
          <t>Vyberte položku v závislosti na tom, jakým způsobem jste nemovitou věc nabyl/a; v případě výběru položky jiné se může jednat např. o nabytí nemovité věci rozhodnutím státního orgánu nebo restitucí.</t>
        </r>
      </text>
    </comment>
    <comment ref="A27" authorId="0" shapeId="0" xr:uid="{00000000-0006-0000-0700-00000E000000}">
      <text>
        <r>
          <rPr>
            <sz val="8"/>
            <color indexed="81"/>
            <rFont val="Tahoma"/>
            <family val="2"/>
            <charset val="238"/>
          </rPr>
          <t xml:space="preserve">Uveďte cenu, za kterou jste nemovitou věc nabyl/a. 
</t>
        </r>
        <r>
          <rPr>
            <sz val="9"/>
            <color indexed="81"/>
            <rFont val="Tahoma"/>
            <family val="2"/>
            <charset val="238"/>
          </rPr>
          <t xml:space="preserve">
</t>
        </r>
      </text>
    </comment>
    <comment ref="A29" authorId="0" shapeId="0" xr:uid="{00000000-0006-0000-0700-00000F000000}">
      <text>
        <r>
          <rPr>
            <sz val="8"/>
            <color indexed="81"/>
            <rFont val="Tahoma"/>
            <family val="2"/>
            <charset val="238"/>
          </rPr>
          <t>Uveďte dle údajů zapsaných na listu vlastnictví v katastru nemovitostí.</t>
        </r>
      </text>
    </comment>
    <comment ref="A30" authorId="0" shapeId="0" xr:uid="{00000000-0006-0000-0700-000010000000}">
      <text>
        <r>
          <rPr>
            <sz val="8"/>
            <color indexed="81"/>
            <rFont val="Tahoma"/>
            <family val="2"/>
            <charset val="238"/>
          </rPr>
          <t>Uveďte dle údajů zapsaných na listu vlastnictví v katastru nemovitostí.</t>
        </r>
      </text>
    </comment>
    <comment ref="A31" authorId="0" shapeId="0" xr:uid="{00000000-0006-0000-0700-000011000000}">
      <text>
        <r>
          <rPr>
            <sz val="8"/>
            <color indexed="81"/>
            <rFont val="Tahoma"/>
            <family val="2"/>
            <charset val="238"/>
          </rPr>
          <t>Uveďte číslo popisné/číslo evidenční.</t>
        </r>
        <r>
          <rPr>
            <sz val="9"/>
            <color indexed="81"/>
            <rFont val="Tahoma"/>
            <family val="2"/>
            <charset val="238"/>
          </rPr>
          <t xml:space="preserve">
</t>
        </r>
      </text>
    </comment>
    <comment ref="A33" authorId="0" shapeId="0" xr:uid="{00000000-0006-0000-0700-000012000000}">
      <text>
        <r>
          <rPr>
            <sz val="8"/>
            <color indexed="81"/>
            <rFont val="Tahoma"/>
            <family val="2"/>
            <charset val="238"/>
          </rPr>
          <t>Uveďte, zda nemovitou věc vlastníte výlučně (tedy pokud se nejedná o spoluvlastnictví nebo společné jmění manželů), jako spoluvlastník (vlastnické právo náleží alespoň dvěma osobám společně - v tomto případě uvedete do poznámky velikost svého podílu), nebo je ve společném jmění manželů (není-li vlastnictví majetku upraveno smluvně nebo rozhodnutím soudu, je součástí společného jmění manželů vše, co nabyl jeden z manželů nebo oba manželé společně za trvání manželství, s výjimkou toho, co slouží osobní potřebě jednoho z manželů, nabyl darem, děděním nebo odkazem jen jeden z manželů, ledaže dárce při darování nebo zůstavitel v pořízení pro případ smrti projevil jiný úmysl, nabyl jeden z manželů jako náhradu nemajetkové újmy na svých přirozených právech, nabyl jeden z manželů právním jednáním vztahujícím se k jeho výlučnému vlastnictví, nabyl jeden z manželů náhradou za poškození, zničení nebo ztrátu svého výhradního majetku).</t>
        </r>
        <r>
          <rPr>
            <sz val="9"/>
            <color indexed="81"/>
            <rFont val="Tahoma"/>
            <family val="2"/>
            <charset val="238"/>
          </rPr>
          <t xml:space="preserve">
</t>
        </r>
      </text>
    </comment>
    <comment ref="A34" authorId="0" shapeId="0" xr:uid="{00000000-0006-0000-0700-000013000000}">
      <text>
        <r>
          <rPr>
            <sz val="8"/>
            <color indexed="81"/>
            <rFont val="Tahoma"/>
            <family val="2"/>
            <charset val="238"/>
          </rPr>
          <t>Zde můžete uvést další důležité informace nad rámec vyplňovaných údajů.</t>
        </r>
      </text>
    </comment>
    <comment ref="A35" authorId="0" shapeId="0" xr:uid="{00000000-0006-0000-0700-000014000000}">
      <text>
        <r>
          <rPr>
            <sz val="8"/>
            <color indexed="81"/>
            <rFont val="Tahoma"/>
            <family val="2"/>
            <charset val="238"/>
          </rPr>
          <t>Vyberte z nabízených možností druh nemovité věci, který jste nabyl/a: pozemek, stavba, jednotka, právo stavby, jiné.</t>
        </r>
        <r>
          <rPr>
            <sz val="9"/>
            <color indexed="81"/>
            <rFont val="Tahoma"/>
            <family val="2"/>
            <charset val="238"/>
          </rPr>
          <t xml:space="preserve"> </t>
        </r>
      </text>
    </comment>
    <comment ref="A36" authorId="0" shapeId="0" xr:uid="{00000000-0006-0000-0700-000015000000}">
      <text>
        <r>
          <rPr>
            <sz val="8"/>
            <color indexed="81"/>
            <rFont val="Tahoma"/>
            <family val="2"/>
            <charset val="238"/>
          </rPr>
          <t>Uvádí se nemovité věci, které jsou zapsány v katastru nemovitostí, podzemní stavby se samostatným účelovým určením a drobné stavby, které nejsou v katastru evidovány. Pokud vyberete možnosti jiné, konkretizujte ji v poznámce.</t>
        </r>
      </text>
    </comment>
    <comment ref="A37" authorId="0" shapeId="0" xr:uid="{00000000-0006-0000-0700-000016000000}">
      <text>
        <r>
          <rPr>
            <sz val="8"/>
            <color indexed="81"/>
            <rFont val="Tahoma"/>
            <family val="2"/>
            <charset val="238"/>
          </rPr>
          <t>Vyberte položku v závislosti na tom, jakým způsobem jste nemovitou věc nabyl/a; v případě výběru položky jiné se může jednat např. o nabytí nemovité věci rozhodnutím státního orgánu nebo restitucí.</t>
        </r>
      </text>
    </comment>
    <comment ref="A38" authorId="0" shapeId="0" xr:uid="{00000000-0006-0000-0700-000017000000}">
      <text>
        <r>
          <rPr>
            <sz val="8"/>
            <color indexed="81"/>
            <rFont val="Tahoma"/>
            <family val="2"/>
            <charset val="238"/>
          </rPr>
          <t xml:space="preserve">Uveďte cenu, za kterou jste nemovitou věc nabyl/a. 
</t>
        </r>
        <r>
          <rPr>
            <sz val="9"/>
            <color indexed="81"/>
            <rFont val="Tahoma"/>
            <family val="2"/>
            <charset val="238"/>
          </rPr>
          <t xml:space="preserve">
</t>
        </r>
      </text>
    </comment>
    <comment ref="A40" authorId="0" shapeId="0" xr:uid="{00000000-0006-0000-0700-000018000000}">
      <text>
        <r>
          <rPr>
            <sz val="8"/>
            <color indexed="81"/>
            <rFont val="Tahoma"/>
            <family val="2"/>
            <charset val="238"/>
          </rPr>
          <t>Uveďte dle údajů zapsaných na listu vlastnictví v katastru nemovitostí.</t>
        </r>
      </text>
    </comment>
    <comment ref="A41" authorId="0" shapeId="0" xr:uid="{00000000-0006-0000-0700-000019000000}">
      <text>
        <r>
          <rPr>
            <sz val="8"/>
            <color indexed="81"/>
            <rFont val="Tahoma"/>
            <family val="2"/>
            <charset val="238"/>
          </rPr>
          <t>Uveďte dle údajů zapsaných na listu vlastnictví v katastru nemovitostí.</t>
        </r>
      </text>
    </comment>
    <comment ref="A42" authorId="0" shapeId="0" xr:uid="{00000000-0006-0000-0700-00001A000000}">
      <text>
        <r>
          <rPr>
            <sz val="8"/>
            <color indexed="81"/>
            <rFont val="Tahoma"/>
            <family val="2"/>
            <charset val="238"/>
          </rPr>
          <t>Uveďte číslo popisné/číslo evidenční.</t>
        </r>
        <r>
          <rPr>
            <sz val="9"/>
            <color indexed="81"/>
            <rFont val="Tahoma"/>
            <family val="2"/>
            <charset val="238"/>
          </rPr>
          <t xml:space="preserve">
</t>
        </r>
      </text>
    </comment>
    <comment ref="A44" authorId="0" shapeId="0" xr:uid="{00000000-0006-0000-0700-00001B000000}">
      <text>
        <r>
          <rPr>
            <sz val="8"/>
            <color indexed="81"/>
            <rFont val="Tahoma"/>
            <family val="2"/>
            <charset val="238"/>
          </rPr>
          <t>Uveďte, zda nemovitou věc vlastníte výlučně (tedy pokud se nejedná o spoluvlastnictví nebo společné jmění manželů), jako spoluvlastník (vlastnické právo náleží alespoň dvěma osobám společně - v tomto případě uvedete do poznámky velikost svého podílu), nebo je ve společném jmění manželů (není-li vlastnictví majetku upraveno smluvně nebo rozhodnutím soudu, je součástí společného jmění manželů vše, co nabyl jeden z manželů nebo oba manželé společně za trvání manželství, s výjimkou toho, co slouží osobní potřebě jednoho z manželů, nabyl darem, děděním nebo odkazem jen jeden z manželů, ledaže dárce při darování nebo zůstavitel v pořízení pro případ smrti projevil jiný úmysl, nabyl jeden z manželů jako náhradu nemajetkové újmy na svých přirozených právech, nabyl jeden z manželů právním jednáním vztahujícím se k jeho výlučnému vlastnictví, nabyl jeden z manželů náhradou za poškození, zničení nebo ztrátu svého výhradního majetku).</t>
        </r>
        <r>
          <rPr>
            <sz val="9"/>
            <color indexed="81"/>
            <rFont val="Tahoma"/>
            <family val="2"/>
            <charset val="238"/>
          </rPr>
          <t xml:space="preserve">
</t>
        </r>
      </text>
    </comment>
    <comment ref="A45" authorId="0" shapeId="0" xr:uid="{00000000-0006-0000-0700-00001C000000}">
      <text>
        <r>
          <rPr>
            <sz val="8"/>
            <color indexed="81"/>
            <rFont val="Tahoma"/>
            <family val="2"/>
            <charset val="238"/>
          </rPr>
          <t>Zde můžete uvést další důležité informace nad rámec vyplňovaných údajů.</t>
        </r>
      </text>
    </comment>
    <comment ref="A46" authorId="0" shapeId="0" xr:uid="{00000000-0006-0000-0700-00001D000000}">
      <text>
        <r>
          <rPr>
            <sz val="8"/>
            <color indexed="81"/>
            <rFont val="Tahoma"/>
            <family val="2"/>
            <charset val="238"/>
          </rPr>
          <t>Vyberte z nabízených možností druh nemovité věci, který jste nabyl/a: pozemek, stavba, jednotka, právo stavby, jiné.</t>
        </r>
        <r>
          <rPr>
            <sz val="9"/>
            <color indexed="81"/>
            <rFont val="Tahoma"/>
            <family val="2"/>
            <charset val="238"/>
          </rPr>
          <t xml:space="preserve"> </t>
        </r>
      </text>
    </comment>
    <comment ref="A47" authorId="0" shapeId="0" xr:uid="{00000000-0006-0000-0700-00001E000000}">
      <text>
        <r>
          <rPr>
            <sz val="8"/>
            <color indexed="81"/>
            <rFont val="Tahoma"/>
            <family val="2"/>
            <charset val="238"/>
          </rPr>
          <t>Uvádí se nemovité věci, které jsou zapsány v katastru nemovitostí, podzemní stavby se samostatným účelovým určením a drobné stavby, které nejsou v katastru evidovány. Pokud vyberete možnosti jiné, konkretizujte ji v poznámce.</t>
        </r>
      </text>
    </comment>
    <comment ref="A48" authorId="0" shapeId="0" xr:uid="{00000000-0006-0000-0700-00001F000000}">
      <text>
        <r>
          <rPr>
            <sz val="8"/>
            <color indexed="81"/>
            <rFont val="Tahoma"/>
            <family val="2"/>
            <charset val="238"/>
          </rPr>
          <t>Vyberte položku v závislosti na tom, jakým způsobem jste nemovitou věc nabyl/a; v případě výběru položky jiné se může jednat např. o nabytí nemovité věci rozhodnutím státního orgánu nebo restitucí.</t>
        </r>
      </text>
    </comment>
    <comment ref="A49" authorId="0" shapeId="0" xr:uid="{00000000-0006-0000-0700-000020000000}">
      <text>
        <r>
          <rPr>
            <sz val="8"/>
            <color indexed="81"/>
            <rFont val="Tahoma"/>
            <family val="2"/>
            <charset val="238"/>
          </rPr>
          <t xml:space="preserve">Uveďte cenu, za kterou jste nemovitou věc nabyl/a. </t>
        </r>
      </text>
    </comment>
    <comment ref="A51" authorId="0" shapeId="0" xr:uid="{00000000-0006-0000-0700-000021000000}">
      <text>
        <r>
          <rPr>
            <sz val="8"/>
            <color indexed="81"/>
            <rFont val="Tahoma"/>
            <family val="2"/>
            <charset val="238"/>
          </rPr>
          <t>Uveďte dle údajů zapsaných na listu vlastnictví v katastru nemovitostí.</t>
        </r>
      </text>
    </comment>
    <comment ref="A52" authorId="0" shapeId="0" xr:uid="{00000000-0006-0000-0700-000022000000}">
      <text>
        <r>
          <rPr>
            <sz val="8"/>
            <color indexed="81"/>
            <rFont val="Tahoma"/>
            <family val="2"/>
            <charset val="238"/>
          </rPr>
          <t>Uveďte dle údajů zapsaných na listu vlastnictví v katastru nemovitostí.</t>
        </r>
      </text>
    </comment>
    <comment ref="A53" authorId="0" shapeId="0" xr:uid="{00000000-0006-0000-0700-000023000000}">
      <text>
        <r>
          <rPr>
            <sz val="8"/>
            <color indexed="81"/>
            <rFont val="Tahoma"/>
            <family val="2"/>
            <charset val="238"/>
          </rPr>
          <t>Uveďte číslo popisné/číslo evidenční.</t>
        </r>
        <r>
          <rPr>
            <sz val="9"/>
            <color indexed="81"/>
            <rFont val="Tahoma"/>
            <family val="2"/>
            <charset val="238"/>
          </rPr>
          <t xml:space="preserve">
</t>
        </r>
      </text>
    </comment>
    <comment ref="A55" authorId="0" shapeId="0" xr:uid="{00000000-0006-0000-0700-000024000000}">
      <text>
        <r>
          <rPr>
            <sz val="8"/>
            <color indexed="81"/>
            <rFont val="Tahoma"/>
            <family val="2"/>
            <charset val="238"/>
          </rPr>
          <t>Uveďte, zda nemovitou věc vlastníte výlučně (tedy pokud se nejedná o spoluvlastnictví nebo společné jmění manželů), jako spoluvlastník (vlastnické právo náleží alespoň dvěma osobám společně - v tomto případě uvedete do poznámky velikost svého podílu), nebo je ve společném jmění manželů (není-li vlastnictví majetku upraveno smluvně nebo rozhodnutím soudu, je součástí společného jmění manželů vše, co nabyl jeden z manželů nebo oba manželé společně za trvání manželství, s výjimkou toho, co slouží osobní potřebě jednoho z manželů, nabyl darem, děděním nebo odkazem jen jeden z manželů, ledaže dárce při darování nebo zůstavitel v pořízení pro případ smrti projevil jiný úmysl, nabyl jeden z manželů jako náhradu nemajetkové újmy na svých přirozených právech, nabyl jeden z manželů právním jednáním vztahujícím se k jeho výlučnému vlastnictví, nabyl jeden z manželů náhradou za poškození, zničení nebo ztrátu svého výhradního majetku).</t>
        </r>
        <r>
          <rPr>
            <sz val="9"/>
            <color indexed="81"/>
            <rFont val="Tahoma"/>
            <family val="2"/>
            <charset val="238"/>
          </rPr>
          <t xml:space="preserve">
</t>
        </r>
      </text>
    </comment>
    <comment ref="A56" authorId="0" shapeId="0" xr:uid="{00000000-0006-0000-0700-000025000000}">
      <text>
        <r>
          <rPr>
            <sz val="8"/>
            <color indexed="81"/>
            <rFont val="Tahoma"/>
            <family val="2"/>
            <charset val="238"/>
          </rPr>
          <t>Zde můžete uvést další důležité informace nad rámec vyplňovaných údajů.</t>
        </r>
      </text>
    </comment>
    <comment ref="A57" authorId="0" shapeId="0" xr:uid="{00000000-0006-0000-0700-000026000000}">
      <text>
        <r>
          <rPr>
            <sz val="8"/>
            <color indexed="81"/>
            <rFont val="Tahoma"/>
            <family val="2"/>
            <charset val="238"/>
          </rPr>
          <t>Vyberte z nabízených možností druh nemovité věci, který jste nabyl/a: pozemek, stavba, jednotka, právo stavby, jiné.</t>
        </r>
        <r>
          <rPr>
            <sz val="9"/>
            <color indexed="81"/>
            <rFont val="Tahoma"/>
            <family val="2"/>
            <charset val="238"/>
          </rPr>
          <t xml:space="preserve"> </t>
        </r>
      </text>
    </comment>
    <comment ref="A58" authorId="0" shapeId="0" xr:uid="{00000000-0006-0000-0700-000027000000}">
      <text>
        <r>
          <rPr>
            <sz val="8"/>
            <color indexed="81"/>
            <rFont val="Tahoma"/>
            <family val="2"/>
            <charset val="238"/>
          </rPr>
          <t>Uvádí se nemovité věci, které jsou zapsány v katastru nemovitostí, podzemní stavby se samostatným účelovým určením a drobné stavby, které nejsou v katastru evidovány. Pokud vyberete možnosti jiné, konkretizujte ji v poznámce.</t>
        </r>
      </text>
    </comment>
    <comment ref="A59" authorId="0" shapeId="0" xr:uid="{00000000-0006-0000-0700-000028000000}">
      <text>
        <r>
          <rPr>
            <sz val="8"/>
            <color indexed="81"/>
            <rFont val="Tahoma"/>
            <family val="2"/>
            <charset val="238"/>
          </rPr>
          <t>Vyberte položku v závislosti na tom, jakým způsobem jste nemovitou věc nabyl/a; v případě výběru položky jiné se může jednat např. o nabytí nemovité věci rozhodnutím státního orgánu nebo restitucí.</t>
        </r>
      </text>
    </comment>
    <comment ref="A60" authorId="0" shapeId="0" xr:uid="{00000000-0006-0000-0700-000029000000}">
      <text>
        <r>
          <rPr>
            <sz val="8"/>
            <color indexed="81"/>
            <rFont val="Tahoma"/>
            <family val="2"/>
            <charset val="238"/>
          </rPr>
          <t xml:space="preserve">Uveďte cenu, za kterou jste nemovitou věc nabyl/a. 
</t>
        </r>
      </text>
    </comment>
    <comment ref="A62" authorId="0" shapeId="0" xr:uid="{00000000-0006-0000-0700-00002A000000}">
      <text>
        <r>
          <rPr>
            <sz val="8"/>
            <color indexed="81"/>
            <rFont val="Tahoma"/>
            <family val="2"/>
            <charset val="238"/>
          </rPr>
          <t>Uveďte dle údajů zapsaných na listu vlastnictví v katastru nemovitostí.</t>
        </r>
      </text>
    </comment>
    <comment ref="A63" authorId="0" shapeId="0" xr:uid="{00000000-0006-0000-0700-00002B000000}">
      <text>
        <r>
          <rPr>
            <sz val="8"/>
            <color indexed="81"/>
            <rFont val="Tahoma"/>
            <family val="2"/>
            <charset val="238"/>
          </rPr>
          <t>Uveďte dle údajů zapsaných na listu vlastnictví v katastru nemovitostí.</t>
        </r>
      </text>
    </comment>
    <comment ref="A64" authorId="0" shapeId="0" xr:uid="{00000000-0006-0000-0700-00002C000000}">
      <text>
        <r>
          <rPr>
            <sz val="8"/>
            <color indexed="81"/>
            <rFont val="Tahoma"/>
            <family val="2"/>
            <charset val="238"/>
          </rPr>
          <t>Uveďte číslo popisné/číslo evidenční.</t>
        </r>
        <r>
          <rPr>
            <sz val="9"/>
            <color indexed="81"/>
            <rFont val="Tahoma"/>
            <family val="2"/>
            <charset val="238"/>
          </rPr>
          <t xml:space="preserve">
</t>
        </r>
      </text>
    </comment>
    <comment ref="A66" authorId="0" shapeId="0" xr:uid="{00000000-0006-0000-0700-00002D000000}">
      <text>
        <r>
          <rPr>
            <sz val="8"/>
            <color indexed="81"/>
            <rFont val="Tahoma"/>
            <family val="2"/>
            <charset val="238"/>
          </rPr>
          <t>Uveďte, zda nemovitou věc vlastníte výlučně (tedy pokud se nejedná o spoluvlastnictví nebo společné jmění manželů), jako spoluvlastník (vlastnické právo náleží alespoň dvěma osobám společně - v tomto případě uvedete do poznámky velikost svého podílu), nebo je ve společném jmění manželů (není-li vlastnictví majetku upraveno smluvně nebo rozhodnutím soudu, je součástí společného jmění manželů vše, co nabyl jeden z manželů nebo oba manželé společně za trvání manželství, s výjimkou toho, co slouží osobní potřebě jednoho z manželů, nabyl darem, děděním nebo odkazem jen jeden z manželů, ledaže dárce při darování nebo zůstavitel v pořízení pro případ smrti projevil jiný úmysl, nabyl jeden z manželů jako náhradu nemajetkové újmy na svých přirozených právech, nabyl jeden z manželů právním jednáním vztahujícím se k jeho výlučnému vlastnictví, nabyl jeden z manželů náhradou za poškození, zničení nebo ztrátu svého výhradního majetku).</t>
        </r>
        <r>
          <rPr>
            <sz val="9"/>
            <color indexed="81"/>
            <rFont val="Tahoma"/>
            <family val="2"/>
            <charset val="238"/>
          </rPr>
          <t xml:space="preserve">
</t>
        </r>
      </text>
    </comment>
    <comment ref="A67" authorId="0" shapeId="0" xr:uid="{00000000-0006-0000-0700-00002E000000}">
      <text>
        <r>
          <rPr>
            <sz val="8"/>
            <color indexed="81"/>
            <rFont val="Tahoma"/>
            <family val="2"/>
            <charset val="238"/>
          </rPr>
          <t>Zde můžete uvést další důležité informace nad rámec vyplňovaných údajů.</t>
        </r>
      </text>
    </comment>
    <comment ref="A68" authorId="0" shapeId="0" xr:uid="{00000000-0006-0000-0700-00002F000000}">
      <text>
        <r>
          <rPr>
            <sz val="8"/>
            <color indexed="81"/>
            <rFont val="Tahoma"/>
            <family val="2"/>
            <charset val="238"/>
          </rPr>
          <t>Vyberte z nabízených možností druh nemovité věci, který jste nabyl/a: pozemek, stavba, jednotka, právo stavby, jiné.</t>
        </r>
        <r>
          <rPr>
            <sz val="9"/>
            <color indexed="81"/>
            <rFont val="Tahoma"/>
            <family val="2"/>
            <charset val="238"/>
          </rPr>
          <t xml:space="preserve"> </t>
        </r>
      </text>
    </comment>
    <comment ref="A69" authorId="0" shapeId="0" xr:uid="{00000000-0006-0000-0700-000030000000}">
      <text>
        <r>
          <rPr>
            <sz val="8"/>
            <color indexed="81"/>
            <rFont val="Tahoma"/>
            <family val="2"/>
            <charset val="238"/>
          </rPr>
          <t>Uvádí se nemovité věci, které jsou zapsány v katastru nemovitostí, podzemní stavby se samostatným účelovým určením a drobné stavby, které nejsou v katastru evidovány. Pokud vyberete možnosti jiné, konkretizujte ji v poznámce.</t>
        </r>
      </text>
    </comment>
    <comment ref="A70" authorId="0" shapeId="0" xr:uid="{00000000-0006-0000-0700-000031000000}">
      <text>
        <r>
          <rPr>
            <sz val="8"/>
            <color indexed="81"/>
            <rFont val="Tahoma"/>
            <family val="2"/>
            <charset val="238"/>
          </rPr>
          <t>Vyberte položku v závislosti na tom, jakým způsobem jste nemovitou věc nabyl/a; v případě výběru položky jiné se může jednat např. o nabytí nemovité věci rozhodnutím státního orgánu nebo restitucí.</t>
        </r>
      </text>
    </comment>
    <comment ref="A71" authorId="0" shapeId="0" xr:uid="{00000000-0006-0000-0700-000032000000}">
      <text>
        <r>
          <rPr>
            <sz val="8"/>
            <color indexed="81"/>
            <rFont val="Tahoma"/>
            <family val="2"/>
            <charset val="238"/>
          </rPr>
          <t xml:space="preserve">Uveďte cenu, za kterou jste nemovitou věc nabyl/a. 
</t>
        </r>
      </text>
    </comment>
    <comment ref="A73" authorId="0" shapeId="0" xr:uid="{00000000-0006-0000-0700-000033000000}">
      <text>
        <r>
          <rPr>
            <sz val="8"/>
            <color indexed="81"/>
            <rFont val="Tahoma"/>
            <family val="2"/>
            <charset val="238"/>
          </rPr>
          <t>Uveďte dle údajů zapsaných na listu vlastnictví v katastru nemovitostí.</t>
        </r>
      </text>
    </comment>
    <comment ref="A74" authorId="0" shapeId="0" xr:uid="{00000000-0006-0000-0700-000034000000}">
      <text>
        <r>
          <rPr>
            <sz val="8"/>
            <color indexed="81"/>
            <rFont val="Tahoma"/>
            <family val="2"/>
            <charset val="238"/>
          </rPr>
          <t>Uveďte dle údajů zapsaných na listu vlastnictví v katastru nemovitostí.</t>
        </r>
      </text>
    </comment>
    <comment ref="A75" authorId="0" shapeId="0" xr:uid="{00000000-0006-0000-0700-000035000000}">
      <text>
        <r>
          <rPr>
            <sz val="8"/>
            <color indexed="81"/>
            <rFont val="Tahoma"/>
            <family val="2"/>
            <charset val="238"/>
          </rPr>
          <t>Uveďte číslo popisné/číslo evidenční.</t>
        </r>
        <r>
          <rPr>
            <sz val="9"/>
            <color indexed="81"/>
            <rFont val="Tahoma"/>
            <family val="2"/>
            <charset val="238"/>
          </rPr>
          <t xml:space="preserve">
</t>
        </r>
      </text>
    </comment>
    <comment ref="A77" authorId="0" shapeId="0" xr:uid="{00000000-0006-0000-0700-000036000000}">
      <text>
        <r>
          <rPr>
            <sz val="8"/>
            <color indexed="81"/>
            <rFont val="Tahoma"/>
            <family val="2"/>
            <charset val="238"/>
          </rPr>
          <t>Uveďte, zda nemovitou věc vlastníte výlučně (tedy pokud se nejedná o spoluvlastnictví nebo společné jmění manželů), jako spoluvlastník (vlastnické právo náleží alespoň dvěma osobám společně - v tomto případě uvedete do poznámky velikost svého podílu), nebo je ve společném jmění manželů (není-li vlastnictví majetku upraveno smluvně nebo rozhodnutím soudu, je součástí společného jmění manželů vše, co nabyl jeden z manželů nebo oba manželé společně za trvání manželství, s výjimkou toho, co slouží osobní potřebě jednoho z manželů, nabyl darem, děděním nebo odkazem jen jeden z manželů, ledaže dárce při darování nebo zůstavitel v pořízení pro případ smrti projevil jiný úmysl, nabyl jeden z manželů jako náhradu nemajetkové újmy na svých přirozených právech, nabyl jeden z manželů právním jednáním vztahujícím se k jeho výlučnému vlastnictví, nabyl jeden z manželů náhradou za poškození, zničení nebo ztrátu svého výhradního majetku).</t>
        </r>
        <r>
          <rPr>
            <sz val="9"/>
            <color indexed="81"/>
            <rFont val="Tahoma"/>
            <family val="2"/>
            <charset val="238"/>
          </rPr>
          <t xml:space="preserve">
</t>
        </r>
      </text>
    </comment>
    <comment ref="A78" authorId="0" shapeId="0" xr:uid="{00000000-0006-0000-0700-000037000000}">
      <text>
        <r>
          <rPr>
            <sz val="8"/>
            <color indexed="81"/>
            <rFont val="Tahoma"/>
            <family val="2"/>
            <charset val="238"/>
          </rPr>
          <t>Zde můžete uvést další důležité informace nad rámec vyplňovaných údajů.</t>
        </r>
      </text>
    </comment>
    <comment ref="A84" authorId="0" shapeId="0" xr:uid="{00000000-0006-0000-0700-000038000000}">
      <text>
        <r>
          <rPr>
            <sz val="8"/>
            <color indexed="81"/>
            <rFont val="Tahoma"/>
            <family val="2"/>
            <charset val="238"/>
          </rPr>
          <t>Vyberte z nabízených možností druh nemovité věci, který jste nabyl/a: pozemek, stavba, jednotka, právo stavby, jiné.</t>
        </r>
        <r>
          <rPr>
            <sz val="9"/>
            <color indexed="81"/>
            <rFont val="Tahoma"/>
            <family val="2"/>
            <charset val="238"/>
          </rPr>
          <t xml:space="preserve"> </t>
        </r>
      </text>
    </comment>
    <comment ref="A85" authorId="0" shapeId="0" xr:uid="{00000000-0006-0000-0700-000039000000}">
      <text>
        <r>
          <rPr>
            <sz val="8"/>
            <color indexed="81"/>
            <rFont val="Tahoma"/>
            <family val="2"/>
            <charset val="238"/>
          </rPr>
          <t>Uvádí se nemovité věci, které jsou zapsány v katastru nemovitostí, podzemní stavby se samostatným účelovým určením a drobné stavby, které nejsou v katastru evidovány. Pokud vyberete možnosti jiné, konkretizujte ji v poznámce.</t>
        </r>
      </text>
    </comment>
    <comment ref="A86" authorId="0" shapeId="0" xr:uid="{00000000-0006-0000-0700-00003A000000}">
      <text>
        <r>
          <rPr>
            <sz val="8"/>
            <color indexed="81"/>
            <rFont val="Tahoma"/>
            <family val="2"/>
            <charset val="238"/>
          </rPr>
          <t>Vyberte položku v závislosti na tom, jakým způsobem jste nemovitou věc nabyl/a; v případě výběru položky jiné se může jednat např. o nabytí nemovité věci rozhodnutím státního orgánu nebo restitucí.</t>
        </r>
      </text>
    </comment>
    <comment ref="A87" authorId="0" shapeId="0" xr:uid="{00000000-0006-0000-0700-00003B000000}">
      <text>
        <r>
          <rPr>
            <sz val="8"/>
            <color indexed="81"/>
            <rFont val="Tahoma"/>
            <family val="2"/>
            <charset val="238"/>
          </rPr>
          <t xml:space="preserve">Uveďte cenu, za kterou jste nemovitou věc nabyl/a. 
</t>
        </r>
      </text>
    </comment>
    <comment ref="A89" authorId="0" shapeId="0" xr:uid="{00000000-0006-0000-0700-00003C000000}">
      <text>
        <r>
          <rPr>
            <sz val="8"/>
            <color indexed="81"/>
            <rFont val="Tahoma"/>
            <family val="2"/>
            <charset val="238"/>
          </rPr>
          <t>Uveďte dle údajů zapsaných na listu vlastnictví v katastru nemovitostí.</t>
        </r>
      </text>
    </comment>
    <comment ref="A90" authorId="0" shapeId="0" xr:uid="{00000000-0006-0000-0700-00003D000000}">
      <text>
        <r>
          <rPr>
            <sz val="8"/>
            <color indexed="81"/>
            <rFont val="Tahoma"/>
            <family val="2"/>
            <charset val="238"/>
          </rPr>
          <t>Uveďte dle údajů zapsaných na listu vlastnictví v katastru nemovitostí.</t>
        </r>
      </text>
    </comment>
    <comment ref="A91" authorId="0" shapeId="0" xr:uid="{00000000-0006-0000-0700-00003E000000}">
      <text>
        <r>
          <rPr>
            <sz val="8"/>
            <color indexed="81"/>
            <rFont val="Tahoma"/>
            <family val="2"/>
            <charset val="238"/>
          </rPr>
          <t>Uveďte číslo popisné/číslo evidenční.</t>
        </r>
        <r>
          <rPr>
            <sz val="9"/>
            <color indexed="81"/>
            <rFont val="Tahoma"/>
            <family val="2"/>
            <charset val="238"/>
          </rPr>
          <t xml:space="preserve">
</t>
        </r>
      </text>
    </comment>
    <comment ref="A93" authorId="0" shapeId="0" xr:uid="{00000000-0006-0000-0700-00003F000000}">
      <text>
        <r>
          <rPr>
            <sz val="8"/>
            <color indexed="81"/>
            <rFont val="Tahoma"/>
            <family val="2"/>
            <charset val="238"/>
          </rPr>
          <t>Uveďte, zda nemovitou věc vlastníte výlučně (tedy pokud se nejedná o spoluvlastnictví nebo společné jmění manželů), jako spoluvlastník (vlastnické právo náleží alespoň dvěma osobám společně - v tomto případě uvedete do poznámky velikost svého podílu), nebo je ve společném jmění manželů (není-li vlastnictví majetku upraveno smluvně nebo rozhodnutím soudu, je součástí společného jmění manželů vše, co nabyl jeden z manželů nebo oba manželé společně za trvání manželství, s výjimkou toho, co slouží osobní potřebě jednoho z manželů, nabyl darem, děděním nebo odkazem jen jeden z manželů, ledaže dárce při darování nebo zůstavitel v pořízení pro případ smrti projevil jiný úmysl, nabyl jeden z manželů jako náhradu nemajetkové újmy na svých přirozených právech, nabyl jeden z manželů právním jednáním vztahujícím se k jeho výlučnému vlastnictví, nabyl jeden z manželů náhradou za poškození, zničení nebo ztrátu svého výhradního majetku).</t>
        </r>
        <r>
          <rPr>
            <sz val="9"/>
            <color indexed="81"/>
            <rFont val="Tahoma"/>
            <family val="2"/>
            <charset val="238"/>
          </rPr>
          <t xml:space="preserve">
</t>
        </r>
      </text>
    </comment>
    <comment ref="A94" authorId="0" shapeId="0" xr:uid="{00000000-0006-0000-0700-000040000000}">
      <text>
        <r>
          <rPr>
            <sz val="8"/>
            <color indexed="81"/>
            <rFont val="Tahoma"/>
            <family val="2"/>
            <charset val="238"/>
          </rPr>
          <t>Zde můžete uvést další důležité informace nad rámec vyplňovaných údajů.</t>
        </r>
      </text>
    </comment>
    <comment ref="A95" authorId="0" shapeId="0" xr:uid="{00000000-0006-0000-0700-000041000000}">
      <text>
        <r>
          <rPr>
            <sz val="8"/>
            <color indexed="81"/>
            <rFont val="Tahoma"/>
            <family val="2"/>
            <charset val="238"/>
          </rPr>
          <t>Vyberte z nabízených možností druh nemovité věci, který jste nabyl/a: pozemek, stavba, jednotka, právo stavby, jiné.</t>
        </r>
        <r>
          <rPr>
            <sz val="9"/>
            <color indexed="81"/>
            <rFont val="Tahoma"/>
            <family val="2"/>
            <charset val="238"/>
          </rPr>
          <t xml:space="preserve"> </t>
        </r>
      </text>
    </comment>
    <comment ref="A96" authorId="0" shapeId="0" xr:uid="{00000000-0006-0000-0700-000042000000}">
      <text>
        <r>
          <rPr>
            <sz val="8"/>
            <color indexed="81"/>
            <rFont val="Tahoma"/>
            <family val="2"/>
            <charset val="238"/>
          </rPr>
          <t>Uvádí se nemovité věci, které jsou zapsány v katastru nemovitostí, podzemní stavby se samostatným účelovým určením a drobné stavby, které nejsou v katastru evidovány. Pokud vyberete možnosti jiné, konkretizujte ji v poznámce.</t>
        </r>
      </text>
    </comment>
    <comment ref="A97" authorId="0" shapeId="0" xr:uid="{00000000-0006-0000-0700-000043000000}">
      <text>
        <r>
          <rPr>
            <sz val="8"/>
            <color indexed="81"/>
            <rFont val="Tahoma"/>
            <family val="2"/>
            <charset val="238"/>
          </rPr>
          <t>Vyberte položku v závislosti na tom, jakým způsobem jste nemovitou věc nabyl/a; v případě výběru položky jiné se může jednat např. o nabytí nemovité věci rozhodnutím státního orgánu nebo restitucí.</t>
        </r>
      </text>
    </comment>
    <comment ref="A98" authorId="0" shapeId="0" xr:uid="{00000000-0006-0000-0700-000044000000}">
      <text>
        <r>
          <rPr>
            <sz val="8"/>
            <color indexed="81"/>
            <rFont val="Tahoma"/>
            <family val="2"/>
            <charset val="238"/>
          </rPr>
          <t xml:space="preserve">Uveďte cenu, za kterou jste nemovitou věc nabyl/a. 
</t>
        </r>
      </text>
    </comment>
    <comment ref="A100" authorId="0" shapeId="0" xr:uid="{00000000-0006-0000-0700-000045000000}">
      <text>
        <r>
          <rPr>
            <sz val="8"/>
            <color indexed="81"/>
            <rFont val="Tahoma"/>
            <family val="2"/>
            <charset val="238"/>
          </rPr>
          <t>Uveďte dle údajů zapsaných na listu vlastnictví v katastru nemovitostí.</t>
        </r>
      </text>
    </comment>
    <comment ref="A101" authorId="0" shapeId="0" xr:uid="{00000000-0006-0000-0700-000046000000}">
      <text>
        <r>
          <rPr>
            <sz val="8"/>
            <color indexed="81"/>
            <rFont val="Tahoma"/>
            <family val="2"/>
            <charset val="238"/>
          </rPr>
          <t>Uveďte dle údajů zapsaných na listu vlastnictví v katastru nemovitostí.</t>
        </r>
      </text>
    </comment>
    <comment ref="A102" authorId="0" shapeId="0" xr:uid="{00000000-0006-0000-0700-000047000000}">
      <text>
        <r>
          <rPr>
            <sz val="8"/>
            <color indexed="81"/>
            <rFont val="Tahoma"/>
            <family val="2"/>
            <charset val="238"/>
          </rPr>
          <t>Uveďte číslo popisné/číslo evidenční.</t>
        </r>
        <r>
          <rPr>
            <sz val="9"/>
            <color indexed="81"/>
            <rFont val="Tahoma"/>
            <family val="2"/>
            <charset val="238"/>
          </rPr>
          <t xml:space="preserve">
</t>
        </r>
      </text>
    </comment>
    <comment ref="A104" authorId="0" shapeId="0" xr:uid="{00000000-0006-0000-0700-000048000000}">
      <text>
        <r>
          <rPr>
            <sz val="8"/>
            <color indexed="81"/>
            <rFont val="Tahoma"/>
            <family val="2"/>
            <charset val="238"/>
          </rPr>
          <t>Uveďte, zda nemovitou věc vlastníte výlučně (tedy pokud se nejedná o spoluvlastnictví nebo společné jmění manželů), jako spoluvlastník (vlastnické právo náleží alespoň dvěma osobám společně - v tomto případě uvedete do poznámky velikost svého podílu), nebo je ve společném jmění manželů (není-li vlastnictví majetku upraveno smluvně nebo rozhodnutím soudu, je součástí společného jmění manželů vše, co nabyl jeden z manželů nebo oba manželé společně za trvání manželství, s výjimkou toho, co slouží osobní potřebě jednoho z manželů, nabyl darem, děděním nebo odkazem jen jeden z manželů, ledaže dárce při darování nebo zůstavitel v pořízení pro případ smrti projevil jiný úmysl, nabyl jeden z manželů jako náhradu nemajetkové újmy na svých přirozených právech, nabyl jeden z manželů právním jednáním vztahujícím se k jeho výlučnému vlastnictví, nabyl jeden z manželů náhradou za poškození, zničení nebo ztrátu svého výhradního majetku).</t>
        </r>
        <r>
          <rPr>
            <sz val="9"/>
            <color indexed="81"/>
            <rFont val="Tahoma"/>
            <family val="2"/>
            <charset val="238"/>
          </rPr>
          <t xml:space="preserve">
</t>
        </r>
      </text>
    </comment>
    <comment ref="A105" authorId="0" shapeId="0" xr:uid="{00000000-0006-0000-0700-000049000000}">
      <text>
        <r>
          <rPr>
            <sz val="8"/>
            <color indexed="81"/>
            <rFont val="Tahoma"/>
            <family val="2"/>
            <charset val="238"/>
          </rPr>
          <t>Zde můžete uvést další důležité informace nad rámec vyplňovaných údajů.</t>
        </r>
      </text>
    </comment>
    <comment ref="A106" authorId="0" shapeId="0" xr:uid="{00000000-0006-0000-0700-00004A000000}">
      <text>
        <r>
          <rPr>
            <sz val="8"/>
            <color indexed="81"/>
            <rFont val="Tahoma"/>
            <family val="2"/>
            <charset val="238"/>
          </rPr>
          <t>Vyberte z nabízených možností druh nemovité věci, který jste nabyl/a: pozemek, stavba, jednotka, právo stavby, jiné.</t>
        </r>
        <r>
          <rPr>
            <sz val="9"/>
            <color indexed="81"/>
            <rFont val="Tahoma"/>
            <family val="2"/>
            <charset val="238"/>
          </rPr>
          <t xml:space="preserve"> </t>
        </r>
      </text>
    </comment>
    <comment ref="A107" authorId="0" shapeId="0" xr:uid="{00000000-0006-0000-0700-00004B000000}">
      <text>
        <r>
          <rPr>
            <sz val="8"/>
            <color indexed="81"/>
            <rFont val="Tahoma"/>
            <family val="2"/>
            <charset val="238"/>
          </rPr>
          <t>Uvádí se nemovité věci, které jsou zapsány v katastru nemovitostí, podzemní stavby se samostatným účelovým určením a drobné stavby, které nejsou v katastru evidovány. Pokud vyberete možnosti jiné, konkretizujte ji v poznámce.</t>
        </r>
      </text>
    </comment>
    <comment ref="A108" authorId="0" shapeId="0" xr:uid="{00000000-0006-0000-0700-00004C000000}">
      <text>
        <r>
          <rPr>
            <sz val="8"/>
            <color indexed="81"/>
            <rFont val="Tahoma"/>
            <family val="2"/>
            <charset val="238"/>
          </rPr>
          <t>Vyberte položku v závislosti na tom, jakým způsobem jste nemovitou věc nabyl/a; v případě výběru položky jiné se může jednat např. o nabytí nemovité věci rozhodnutím státního orgánu nebo restitucí.</t>
        </r>
      </text>
    </comment>
    <comment ref="A109" authorId="0" shapeId="0" xr:uid="{00000000-0006-0000-0700-00004D000000}">
      <text>
        <r>
          <rPr>
            <sz val="8"/>
            <color indexed="81"/>
            <rFont val="Tahoma"/>
            <family val="2"/>
            <charset val="238"/>
          </rPr>
          <t xml:space="preserve">Uveďte cenu, za kterou jste nemovitou věc nabyl/a. 
</t>
        </r>
        <r>
          <rPr>
            <sz val="9"/>
            <color indexed="81"/>
            <rFont val="Tahoma"/>
            <family val="2"/>
            <charset val="238"/>
          </rPr>
          <t xml:space="preserve">
</t>
        </r>
      </text>
    </comment>
    <comment ref="A111" authorId="0" shapeId="0" xr:uid="{00000000-0006-0000-0700-00004E000000}">
      <text>
        <r>
          <rPr>
            <sz val="8"/>
            <color indexed="81"/>
            <rFont val="Tahoma"/>
            <family val="2"/>
            <charset val="238"/>
          </rPr>
          <t>Uveďte dle údajů zapsaných na listu vlastnictví v katastru nemovitostí.</t>
        </r>
      </text>
    </comment>
    <comment ref="A112" authorId="0" shapeId="0" xr:uid="{00000000-0006-0000-0700-00004F000000}">
      <text>
        <r>
          <rPr>
            <sz val="8"/>
            <color indexed="81"/>
            <rFont val="Tahoma"/>
            <family val="2"/>
            <charset val="238"/>
          </rPr>
          <t>Uveďte dle údajů zapsaných na listu vlastnictví v katastru nemovitostí.</t>
        </r>
      </text>
    </comment>
    <comment ref="A113" authorId="0" shapeId="0" xr:uid="{00000000-0006-0000-0700-000050000000}">
      <text>
        <r>
          <rPr>
            <sz val="8"/>
            <color indexed="81"/>
            <rFont val="Tahoma"/>
            <family val="2"/>
            <charset val="238"/>
          </rPr>
          <t>Uveďte číslo popisné/číslo evidenční.</t>
        </r>
        <r>
          <rPr>
            <sz val="9"/>
            <color indexed="81"/>
            <rFont val="Tahoma"/>
            <family val="2"/>
            <charset val="238"/>
          </rPr>
          <t xml:space="preserve">
</t>
        </r>
      </text>
    </comment>
    <comment ref="A115" authorId="0" shapeId="0" xr:uid="{00000000-0006-0000-0700-000051000000}">
      <text>
        <r>
          <rPr>
            <sz val="8"/>
            <color indexed="81"/>
            <rFont val="Tahoma"/>
            <family val="2"/>
            <charset val="238"/>
          </rPr>
          <t>Uveďte, zda nemovitou věc vlastníte výlučně (tedy pokud se nejedná o spoluvlastnictví nebo společné jmění manželů), jako spoluvlastník (vlastnické právo náleží alespoň dvěma osobám společně - v tomto případě uvedete do poznámky velikost svého podílu), nebo je ve společném jmění manželů (není-li vlastnictví majetku upraveno smluvně nebo rozhodnutím soudu, je součástí společného jmění manželů vše, co nabyl jeden z manželů nebo oba manželé společně za trvání manželství, s výjimkou toho, co slouží osobní potřebě jednoho z manželů, nabyl darem, děděním nebo odkazem jen jeden z manželů, ledaže dárce při darování nebo zůstavitel v pořízení pro případ smrti projevil jiný úmysl, nabyl jeden z manželů jako náhradu nemajetkové újmy na svých přirozených právech, nabyl jeden z manželů právním jednáním vztahujícím se k jeho výlučnému vlastnictví, nabyl jeden z manželů náhradou za poškození, zničení nebo ztrátu svého výhradního majetku).</t>
        </r>
        <r>
          <rPr>
            <sz val="9"/>
            <color indexed="81"/>
            <rFont val="Tahoma"/>
            <family val="2"/>
            <charset val="238"/>
          </rPr>
          <t xml:space="preserve">
</t>
        </r>
      </text>
    </comment>
    <comment ref="A116" authorId="0" shapeId="0" xr:uid="{00000000-0006-0000-0700-000052000000}">
      <text>
        <r>
          <rPr>
            <sz val="8"/>
            <color indexed="81"/>
            <rFont val="Tahoma"/>
            <family val="2"/>
            <charset val="238"/>
          </rPr>
          <t>Zde můžete uvést další důležité informace nad rámec vyplňovaných údajů.</t>
        </r>
      </text>
    </comment>
    <comment ref="A117" authorId="0" shapeId="0" xr:uid="{00000000-0006-0000-0700-000053000000}">
      <text>
        <r>
          <rPr>
            <sz val="8"/>
            <color indexed="81"/>
            <rFont val="Tahoma"/>
            <family val="2"/>
            <charset val="238"/>
          </rPr>
          <t>Vyberte z nabízených možností druh nemovité věci, který jste nabyl/a: pozemek, stavba, jednotka, právo stavby, jiné.</t>
        </r>
        <r>
          <rPr>
            <sz val="9"/>
            <color indexed="81"/>
            <rFont val="Tahoma"/>
            <family val="2"/>
            <charset val="238"/>
          </rPr>
          <t xml:space="preserve"> </t>
        </r>
      </text>
    </comment>
    <comment ref="A118" authorId="0" shapeId="0" xr:uid="{00000000-0006-0000-0700-000054000000}">
      <text>
        <r>
          <rPr>
            <sz val="8"/>
            <color indexed="81"/>
            <rFont val="Tahoma"/>
            <family val="2"/>
            <charset val="238"/>
          </rPr>
          <t>Uvádí se nemovité věci, které jsou zapsány v katastru nemovitostí, podzemní stavby se samostatným účelovým určením a drobné stavby, které nejsou v katastru evidovány. Pokud vyberete možnosti jiné, konkretizujte ji v poznámce.</t>
        </r>
      </text>
    </comment>
    <comment ref="A119" authorId="0" shapeId="0" xr:uid="{00000000-0006-0000-0700-000055000000}">
      <text>
        <r>
          <rPr>
            <sz val="8"/>
            <color indexed="81"/>
            <rFont val="Tahoma"/>
            <family val="2"/>
            <charset val="238"/>
          </rPr>
          <t>Vyberte položku v závislosti na tom, jakým způsobem jste nemovitou věc nabyl/a; v případě výběru položky jiné se může jednat např. o nabytí nemovité věci rozhodnutím státního orgánu nebo restitucí.</t>
        </r>
      </text>
    </comment>
    <comment ref="A120" authorId="0" shapeId="0" xr:uid="{00000000-0006-0000-0700-000056000000}">
      <text>
        <r>
          <rPr>
            <sz val="8"/>
            <color indexed="81"/>
            <rFont val="Tahoma"/>
            <family val="2"/>
            <charset val="238"/>
          </rPr>
          <t xml:space="preserve">Uveďte cenu, za kterou jste nemovitou věc nabyl/a. 
</t>
        </r>
      </text>
    </comment>
    <comment ref="A122" authorId="0" shapeId="0" xr:uid="{00000000-0006-0000-0700-000057000000}">
      <text>
        <r>
          <rPr>
            <sz val="8"/>
            <color indexed="81"/>
            <rFont val="Tahoma"/>
            <family val="2"/>
            <charset val="238"/>
          </rPr>
          <t>Uveďte dle údajů zapsaných na listu vlastnictví v katastru nemovitostí.</t>
        </r>
      </text>
    </comment>
    <comment ref="A123" authorId="0" shapeId="0" xr:uid="{00000000-0006-0000-0700-000058000000}">
      <text>
        <r>
          <rPr>
            <sz val="8"/>
            <color indexed="81"/>
            <rFont val="Tahoma"/>
            <family val="2"/>
            <charset val="238"/>
          </rPr>
          <t>Uveďte dle údajů zapsaných na listu vlastnictví v katastru nemovitostí.</t>
        </r>
      </text>
    </comment>
    <comment ref="A124" authorId="0" shapeId="0" xr:uid="{00000000-0006-0000-0700-000059000000}">
      <text>
        <r>
          <rPr>
            <sz val="8"/>
            <color indexed="81"/>
            <rFont val="Tahoma"/>
            <family val="2"/>
            <charset val="238"/>
          </rPr>
          <t>Uveďte číslo popisné/číslo evidenční.</t>
        </r>
        <r>
          <rPr>
            <sz val="9"/>
            <color indexed="81"/>
            <rFont val="Tahoma"/>
            <family val="2"/>
            <charset val="238"/>
          </rPr>
          <t xml:space="preserve">
</t>
        </r>
      </text>
    </comment>
    <comment ref="A126" authorId="0" shapeId="0" xr:uid="{00000000-0006-0000-0700-00005A000000}">
      <text>
        <r>
          <rPr>
            <sz val="8"/>
            <color indexed="81"/>
            <rFont val="Tahoma"/>
            <family val="2"/>
            <charset val="238"/>
          </rPr>
          <t>Uveďte, zda nemovitou věc vlastníte výlučně (tedy pokud se nejedná o spoluvlastnictví nebo společné jmění manželů), jako spoluvlastník (vlastnické právo náleží alespoň dvěma osobám společně - v tomto případě uvedete do poznámky velikost svého podílu), nebo je ve společném jmění manželů (není-li vlastnictví majetku upraveno smluvně nebo rozhodnutím soudu, je součástí společného jmění manželů vše, co nabyl jeden z manželů nebo oba manželé společně za trvání manželství, s výjimkou toho, co slouží osobní potřebě jednoho z manželů, nabyl darem, děděním nebo odkazem jen jeden z manželů, ledaže dárce při darování nebo zůstavitel v pořízení pro případ smrti projevil jiný úmysl, nabyl jeden z manželů jako náhradu nemajetkové újmy na svých přirozených právech, nabyl jeden z manželů právním jednáním vztahujícím se k jeho výlučnému vlastnictví, nabyl jeden z manželů náhradou za poškození, zničení nebo ztrátu svého výhradního majetku).</t>
        </r>
        <r>
          <rPr>
            <sz val="9"/>
            <color indexed="81"/>
            <rFont val="Tahoma"/>
            <family val="2"/>
            <charset val="238"/>
          </rPr>
          <t xml:space="preserve">
</t>
        </r>
      </text>
    </comment>
    <comment ref="A127" authorId="0" shapeId="0" xr:uid="{00000000-0006-0000-0700-00005B000000}">
      <text>
        <r>
          <rPr>
            <sz val="8"/>
            <color indexed="81"/>
            <rFont val="Tahoma"/>
            <family val="2"/>
            <charset val="238"/>
          </rPr>
          <t>Zde můžete uvést další důležité informace nad rámec vyplňovaných údajů.</t>
        </r>
      </text>
    </comment>
    <comment ref="A128" authorId="0" shapeId="0" xr:uid="{00000000-0006-0000-0700-00005C000000}">
      <text>
        <r>
          <rPr>
            <sz val="8"/>
            <color indexed="81"/>
            <rFont val="Tahoma"/>
            <family val="2"/>
            <charset val="238"/>
          </rPr>
          <t>Vyberte z nabízených možností druh nemovité věci, který jste nabyl/a: pozemek, stavba, jednotka, právo stavby, jiné.</t>
        </r>
        <r>
          <rPr>
            <sz val="9"/>
            <color indexed="81"/>
            <rFont val="Tahoma"/>
            <family val="2"/>
            <charset val="238"/>
          </rPr>
          <t xml:space="preserve"> </t>
        </r>
      </text>
    </comment>
    <comment ref="A129" authorId="0" shapeId="0" xr:uid="{00000000-0006-0000-0700-00005D000000}">
      <text>
        <r>
          <rPr>
            <sz val="8"/>
            <color indexed="81"/>
            <rFont val="Tahoma"/>
            <family val="2"/>
            <charset val="238"/>
          </rPr>
          <t>Uvádí se nemovité věci, které jsou zapsány v katastru nemovitostí, podzemní stavby se samostatným účelovým určením a drobné stavby, které nejsou v katastru evidovány. Pokud vyberete možnosti jiné, konkretizujte ji v poznámce.</t>
        </r>
      </text>
    </comment>
    <comment ref="A130" authorId="0" shapeId="0" xr:uid="{00000000-0006-0000-0700-00005E000000}">
      <text>
        <r>
          <rPr>
            <sz val="8"/>
            <color indexed="81"/>
            <rFont val="Tahoma"/>
            <family val="2"/>
            <charset val="238"/>
          </rPr>
          <t>Vyberte položku v závislosti na tom, jakým způsobem jste nemovitou věc nabyl/a; v případě výběru položky jiné se může jednat např. o nabytí nemovité věci rozhodnutím státního orgánu nebo restitucí.</t>
        </r>
      </text>
    </comment>
    <comment ref="A131" authorId="0" shapeId="0" xr:uid="{00000000-0006-0000-0700-00005F000000}">
      <text>
        <r>
          <rPr>
            <sz val="8"/>
            <color indexed="81"/>
            <rFont val="Tahoma"/>
            <family val="2"/>
            <charset val="238"/>
          </rPr>
          <t xml:space="preserve">Uveďte cenu, za kterou jste nemovitou věc nabyl/a. 
</t>
        </r>
      </text>
    </comment>
    <comment ref="A133" authorId="0" shapeId="0" xr:uid="{00000000-0006-0000-0700-000060000000}">
      <text>
        <r>
          <rPr>
            <sz val="8"/>
            <color indexed="81"/>
            <rFont val="Tahoma"/>
            <family val="2"/>
            <charset val="238"/>
          </rPr>
          <t>Uveďte dle údajů zapsaných na listu vlastnictví v katastru nemovitostí.</t>
        </r>
      </text>
    </comment>
    <comment ref="A134" authorId="0" shapeId="0" xr:uid="{00000000-0006-0000-0700-000061000000}">
      <text>
        <r>
          <rPr>
            <sz val="8"/>
            <color indexed="81"/>
            <rFont val="Tahoma"/>
            <family val="2"/>
            <charset val="238"/>
          </rPr>
          <t>Uveďte dle údajů zapsaných na listu vlastnictví v katastru nemovitostí.</t>
        </r>
      </text>
    </comment>
    <comment ref="A135" authorId="0" shapeId="0" xr:uid="{00000000-0006-0000-0700-000062000000}">
      <text>
        <r>
          <rPr>
            <sz val="8"/>
            <color indexed="81"/>
            <rFont val="Tahoma"/>
            <family val="2"/>
            <charset val="238"/>
          </rPr>
          <t>Uveďte číslo popisné/číslo evidenční.</t>
        </r>
        <r>
          <rPr>
            <sz val="9"/>
            <color indexed="81"/>
            <rFont val="Tahoma"/>
            <family val="2"/>
            <charset val="238"/>
          </rPr>
          <t xml:space="preserve">
</t>
        </r>
      </text>
    </comment>
    <comment ref="A137" authorId="0" shapeId="0" xr:uid="{00000000-0006-0000-0700-000063000000}">
      <text>
        <r>
          <rPr>
            <sz val="8"/>
            <color indexed="81"/>
            <rFont val="Tahoma"/>
            <family val="2"/>
            <charset val="238"/>
          </rPr>
          <t>Uveďte, zda nemovitou věc vlastníte výlučně (tedy pokud se nejedná o spoluvlastnictví nebo společné jmění manželů), jako spoluvlastník (vlastnické právo náleží alespoň dvěma osobám společně - v tomto případě uvedete do poznámky velikost svého podílu), nebo je ve společném jmění manželů (není-li vlastnictví majetku upraveno smluvně nebo rozhodnutím soudu, je součástí společného jmění manželů vše, co nabyl jeden z manželů nebo oba manželé společně za trvání manželství, s výjimkou toho, co slouží osobní potřebě jednoho z manželů, nabyl darem, děděním nebo odkazem jen jeden z manželů, ledaže dárce při darování nebo zůstavitel v pořízení pro případ smrti projevil jiný úmysl, nabyl jeden z manželů jako náhradu nemajetkové újmy na svých přirozených právech, nabyl jeden z manželů právním jednáním vztahujícím se k jeho výlučnému vlastnictví, nabyl jeden z manželů náhradou za poškození, zničení nebo ztrátu svého výhradního majetku).</t>
        </r>
        <r>
          <rPr>
            <sz val="9"/>
            <color indexed="81"/>
            <rFont val="Tahoma"/>
            <family val="2"/>
            <charset val="238"/>
          </rPr>
          <t xml:space="preserve">
</t>
        </r>
      </text>
    </comment>
    <comment ref="A138" authorId="0" shapeId="0" xr:uid="{00000000-0006-0000-0700-000064000000}">
      <text>
        <r>
          <rPr>
            <sz val="8"/>
            <color indexed="81"/>
            <rFont val="Tahoma"/>
            <family val="2"/>
            <charset val="238"/>
          </rPr>
          <t>Zde můžete uvést další důležité informace nad rámec vyplňovaných údajů.</t>
        </r>
      </text>
    </comment>
    <comment ref="A139" authorId="0" shapeId="0" xr:uid="{00000000-0006-0000-0700-000065000000}">
      <text>
        <r>
          <rPr>
            <sz val="8"/>
            <color indexed="81"/>
            <rFont val="Tahoma"/>
            <family val="2"/>
            <charset val="238"/>
          </rPr>
          <t>Vyberte z nabízených možností druh nemovité věci, který jste nabyl/a: pozemek, stavba, jednotka, právo stavby, jiné.</t>
        </r>
        <r>
          <rPr>
            <sz val="9"/>
            <color indexed="81"/>
            <rFont val="Tahoma"/>
            <family val="2"/>
            <charset val="238"/>
          </rPr>
          <t xml:space="preserve"> </t>
        </r>
      </text>
    </comment>
    <comment ref="A140" authorId="0" shapeId="0" xr:uid="{00000000-0006-0000-0700-000066000000}">
      <text>
        <r>
          <rPr>
            <sz val="8"/>
            <color indexed="81"/>
            <rFont val="Tahoma"/>
            <family val="2"/>
            <charset val="238"/>
          </rPr>
          <t>Uvádí se nemovité věci, které jsou zapsány v katastru nemovitostí, podzemní stavby se samostatným účelovým určením a drobné stavby, které nejsou v katastru evidovány. Pokud vyberete možnosti jiné, konkretizujte ji v poznámce.</t>
        </r>
      </text>
    </comment>
    <comment ref="A141" authorId="0" shapeId="0" xr:uid="{00000000-0006-0000-0700-000067000000}">
      <text>
        <r>
          <rPr>
            <sz val="8"/>
            <color indexed="81"/>
            <rFont val="Tahoma"/>
            <family val="2"/>
            <charset val="238"/>
          </rPr>
          <t>Vyberte položku v závislosti na tom, jakým způsobem jste nemovitou věc nabyl/a; v případě výběru položky jiné se může jednat např. o nabytí nemovité věci rozhodnutím státního orgánu nebo restitucí.</t>
        </r>
      </text>
    </comment>
    <comment ref="A142" authorId="0" shapeId="0" xr:uid="{00000000-0006-0000-0700-000068000000}">
      <text>
        <r>
          <rPr>
            <sz val="8"/>
            <color indexed="81"/>
            <rFont val="Tahoma"/>
            <family val="2"/>
            <charset val="238"/>
          </rPr>
          <t xml:space="preserve">Uveďte cenu, za kterou jste nemovitou věc nabyl/a. 
</t>
        </r>
        <r>
          <rPr>
            <sz val="9"/>
            <color indexed="81"/>
            <rFont val="Tahoma"/>
            <family val="2"/>
            <charset val="238"/>
          </rPr>
          <t xml:space="preserve">
</t>
        </r>
      </text>
    </comment>
    <comment ref="A144" authorId="0" shapeId="0" xr:uid="{00000000-0006-0000-0700-000069000000}">
      <text>
        <r>
          <rPr>
            <sz val="8"/>
            <color indexed="81"/>
            <rFont val="Tahoma"/>
            <family val="2"/>
            <charset val="238"/>
          </rPr>
          <t>Uveďte dle údajů zapsaných na listu vlastnictví v katastru nemovitostí.</t>
        </r>
      </text>
    </comment>
    <comment ref="A145" authorId="0" shapeId="0" xr:uid="{00000000-0006-0000-0700-00006A000000}">
      <text>
        <r>
          <rPr>
            <sz val="8"/>
            <color indexed="81"/>
            <rFont val="Tahoma"/>
            <family val="2"/>
            <charset val="238"/>
          </rPr>
          <t>Uveďte dle údajů zapsaných na listu vlastnictví v katastru nemovitostí.</t>
        </r>
      </text>
    </comment>
    <comment ref="A146" authorId="0" shapeId="0" xr:uid="{00000000-0006-0000-0700-00006B000000}">
      <text>
        <r>
          <rPr>
            <sz val="8"/>
            <color indexed="81"/>
            <rFont val="Tahoma"/>
            <family val="2"/>
            <charset val="238"/>
          </rPr>
          <t>Uveďte číslo popisné/číslo evidenční.</t>
        </r>
        <r>
          <rPr>
            <sz val="9"/>
            <color indexed="81"/>
            <rFont val="Tahoma"/>
            <family val="2"/>
            <charset val="238"/>
          </rPr>
          <t xml:space="preserve">
</t>
        </r>
      </text>
    </comment>
    <comment ref="A148" authorId="0" shapeId="0" xr:uid="{00000000-0006-0000-0700-00006C000000}">
      <text>
        <r>
          <rPr>
            <sz val="8"/>
            <color indexed="81"/>
            <rFont val="Tahoma"/>
            <family val="2"/>
            <charset val="238"/>
          </rPr>
          <t>Uveďte, zda nemovitou věc vlastníte výlučně (tedy pokud se nejedná o spoluvlastnictví nebo společné jmění manželů), jako spoluvlastník (vlastnické právo náleží alespoň dvěma osobám společně - v tomto případě uvedete do poznámky velikost svého podílu), nebo je ve společném jmění manželů (není-li vlastnictví majetku upraveno smluvně nebo rozhodnutím soudu, je součástí společného jmění manželů vše, co nabyl jeden z manželů nebo oba manželé společně za trvání manželství, s výjimkou toho, co slouží osobní potřebě jednoho z manželů, nabyl darem, děděním nebo odkazem jen jeden z manželů, ledaže dárce při darování nebo zůstavitel v pořízení pro případ smrti projevil jiný úmysl, nabyl jeden z manželů jako náhradu nemajetkové újmy na svých přirozených právech, nabyl jeden z manželů právním jednáním vztahujícím se k jeho výlučnému vlastnictví, nabyl jeden z manželů náhradou za poškození, zničení nebo ztrátu svého výhradního majetku).</t>
        </r>
        <r>
          <rPr>
            <sz val="9"/>
            <color indexed="81"/>
            <rFont val="Tahoma"/>
            <family val="2"/>
            <charset val="238"/>
          </rPr>
          <t xml:space="preserve">
</t>
        </r>
      </text>
    </comment>
    <comment ref="A149" authorId="0" shapeId="0" xr:uid="{00000000-0006-0000-0700-00006D000000}">
      <text>
        <r>
          <rPr>
            <sz val="8"/>
            <color indexed="81"/>
            <rFont val="Tahoma"/>
            <family val="2"/>
            <charset val="238"/>
          </rPr>
          <t>Zde můžete uvést další důležité informace nad rámec vyplňovaných údajů.</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Iva Hanušová</author>
  </authors>
  <commentList>
    <comment ref="A9" authorId="0" shapeId="0" xr:uid="{00000000-0006-0000-0800-000001000000}">
      <text>
        <r>
          <rPr>
            <sz val="8"/>
            <color indexed="81"/>
            <rFont val="Tahoma"/>
            <family val="2"/>
            <charset val="238"/>
          </rPr>
          <t>Vyplňte, pokud jste nabyl/a akcii, dluhopis, investiční list, kmenový list, podílový list, směnku, zatímní list nebo jiné cenné papíry, zaknihované cenné papíry nebo práva s nimi spojená.</t>
        </r>
      </text>
    </comment>
    <comment ref="A11" authorId="0" shapeId="0" xr:uid="{00000000-0006-0000-0800-000002000000}">
      <text>
        <r>
          <rPr>
            <sz val="8"/>
            <color indexed="81"/>
            <rFont val="Tahoma"/>
            <family val="2"/>
            <charset val="238"/>
          </rPr>
          <t>Vyberte z nabízených možností; pokud vyberete možnost jiné, konkretizujte tento údaj v poznámce (např. šeky, náložné listy, skladištní listy).</t>
        </r>
      </text>
    </comment>
    <comment ref="A12" authorId="0" shapeId="0" xr:uid="{00000000-0006-0000-0800-000003000000}">
      <text>
        <r>
          <rPr>
            <sz val="8"/>
            <color indexed="81"/>
            <rFont val="Tahoma"/>
            <family val="2"/>
            <charset val="238"/>
          </rPr>
          <t>Uveďte jméno a příjmení fyzické osoby, nebo obchodní firmu nebo název právnické osoby, která cenný papír vydala.</t>
        </r>
      </text>
    </comment>
    <comment ref="A14" authorId="0" shapeId="0" xr:uid="{00000000-0006-0000-0800-000004000000}">
      <text>
        <r>
          <rPr>
            <sz val="8"/>
            <color indexed="81"/>
            <rFont val="Tahoma"/>
            <family val="2"/>
            <charset val="238"/>
          </rPr>
          <t>Vyberte z možností druh vlastnictví: výlučné, spoluvlastnictví, společné jmění manželů.</t>
        </r>
      </text>
    </comment>
    <comment ref="A15" authorId="0" shapeId="0" xr:uid="{00000000-0006-0000-0800-000005000000}">
      <text>
        <r>
          <rPr>
            <sz val="8"/>
            <color indexed="81"/>
            <rFont val="Tahoma"/>
            <family val="2"/>
            <charset val="238"/>
          </rPr>
          <t>Uveďte cenu, za kterou jste cenné papíry, zaknihované cenné papíry nebo práva s nimi spojená nabyl/a.</t>
        </r>
      </text>
    </comment>
    <comment ref="A16" authorId="0" shapeId="0" xr:uid="{00000000-0006-0000-0800-000006000000}">
      <text>
        <r>
          <rPr>
            <sz val="8"/>
            <color indexed="81"/>
            <rFont val="Tahoma"/>
            <family val="2"/>
            <charset val="238"/>
          </rPr>
          <t>Zde můžete uvést další důležité informace nad rámec vyplňovaných údajů.</t>
        </r>
      </text>
    </comment>
    <comment ref="A17" authorId="0" shapeId="0" xr:uid="{00000000-0006-0000-0800-000007000000}">
      <text>
        <r>
          <rPr>
            <sz val="8"/>
            <color indexed="81"/>
            <rFont val="Tahoma"/>
            <family val="2"/>
            <charset val="238"/>
          </rPr>
          <t>Vyberte z nabízených možností; pokud vyberete možnost jiné, konkretizujte tento údaj v poznámce (např. šeky, náložné listy, skladištní listy).</t>
        </r>
      </text>
    </comment>
    <comment ref="A18" authorId="0" shapeId="0" xr:uid="{00000000-0006-0000-0800-000008000000}">
      <text>
        <r>
          <rPr>
            <sz val="8"/>
            <color indexed="81"/>
            <rFont val="Tahoma"/>
            <family val="2"/>
            <charset val="238"/>
          </rPr>
          <t>Uveďte jméno a příjmení fyzické osoby, nebo obchodní firmu nebo název právnické osoby, která cenný papír vydala.</t>
        </r>
      </text>
    </comment>
    <comment ref="A20" authorId="0" shapeId="0" xr:uid="{00000000-0006-0000-0800-000009000000}">
      <text>
        <r>
          <rPr>
            <sz val="8"/>
            <color indexed="81"/>
            <rFont val="Tahoma"/>
            <family val="2"/>
            <charset val="238"/>
          </rPr>
          <t>Vyberte z možností druh vlastnictví: výlučné, spoluvlastnictví, společné jmění manželů.</t>
        </r>
      </text>
    </comment>
    <comment ref="A21" authorId="0" shapeId="0" xr:uid="{00000000-0006-0000-0800-00000A000000}">
      <text>
        <r>
          <rPr>
            <sz val="8"/>
            <color indexed="81"/>
            <rFont val="Tahoma"/>
            <family val="2"/>
            <charset val="238"/>
          </rPr>
          <t>Uveďte cenu, za kterou jste cenné papíry, zaknihované cenné papíry nebo práva s nimi spojená nabyl/a.</t>
        </r>
      </text>
    </comment>
    <comment ref="A22" authorId="0" shapeId="0" xr:uid="{00000000-0006-0000-0800-00000B000000}">
      <text>
        <r>
          <rPr>
            <sz val="8"/>
            <color indexed="81"/>
            <rFont val="Tahoma"/>
            <family val="2"/>
            <charset val="238"/>
          </rPr>
          <t>Zde můžete uvést další důležité informace nad rámec vyplňovaných údajů.</t>
        </r>
      </text>
    </comment>
    <comment ref="A23" authorId="0" shapeId="0" xr:uid="{00000000-0006-0000-0800-00000C000000}">
      <text>
        <r>
          <rPr>
            <sz val="8"/>
            <color indexed="81"/>
            <rFont val="Tahoma"/>
            <family val="2"/>
            <charset val="238"/>
          </rPr>
          <t>Vyberte z nabízených možností; pokud vyberete možnost jiné, konkretizujte tento údaj v poznámce (např. šeky, náložné listy, skladištní listy).</t>
        </r>
      </text>
    </comment>
    <comment ref="A24" authorId="0" shapeId="0" xr:uid="{00000000-0006-0000-0800-00000D000000}">
      <text>
        <r>
          <rPr>
            <sz val="8"/>
            <color indexed="81"/>
            <rFont val="Tahoma"/>
            <family val="2"/>
            <charset val="238"/>
          </rPr>
          <t>Uveďte jméno a příjmení fyzické osoby, nebo obchodní firmu nebo název právnické osoby, která cenný papír vydala.</t>
        </r>
      </text>
    </comment>
    <comment ref="A26" authorId="0" shapeId="0" xr:uid="{00000000-0006-0000-0800-00000E000000}">
      <text>
        <r>
          <rPr>
            <sz val="8"/>
            <color indexed="81"/>
            <rFont val="Tahoma"/>
            <family val="2"/>
            <charset val="238"/>
          </rPr>
          <t>Vyberte z možností druh vlastnictví: výlučné, spoluvlastnictví, společné jmění manželů.</t>
        </r>
      </text>
    </comment>
    <comment ref="A27" authorId="0" shapeId="0" xr:uid="{00000000-0006-0000-0800-00000F000000}">
      <text>
        <r>
          <rPr>
            <sz val="8"/>
            <color indexed="81"/>
            <rFont val="Tahoma"/>
            <family val="2"/>
            <charset val="238"/>
          </rPr>
          <t>Uveďte cenu, za kterou jste cenné papíry, zaknihované cenné papíry nebo práva s nimi spojená nabyl/a.</t>
        </r>
      </text>
    </comment>
    <comment ref="A28" authorId="0" shapeId="0" xr:uid="{00000000-0006-0000-0800-000010000000}">
      <text>
        <r>
          <rPr>
            <sz val="8"/>
            <color indexed="81"/>
            <rFont val="Tahoma"/>
            <family val="2"/>
            <charset val="238"/>
          </rPr>
          <t>Zde můžete uvést další důležité informace nad rámec vyplňovaných údajů.</t>
        </r>
      </text>
    </comment>
    <comment ref="A29" authorId="0" shapeId="0" xr:uid="{00000000-0006-0000-0800-000011000000}">
      <text>
        <r>
          <rPr>
            <sz val="8"/>
            <color indexed="81"/>
            <rFont val="Tahoma"/>
            <family val="2"/>
            <charset val="238"/>
          </rPr>
          <t>Vyberte z nabízených možností; pokud vyberete možnost jiné, konkretizujte tento údaj v poznámce (např. šeky, náložné listy, skladištní listy).</t>
        </r>
      </text>
    </comment>
    <comment ref="A30" authorId="0" shapeId="0" xr:uid="{00000000-0006-0000-0800-000012000000}">
      <text>
        <r>
          <rPr>
            <sz val="8"/>
            <color indexed="81"/>
            <rFont val="Tahoma"/>
            <family val="2"/>
            <charset val="238"/>
          </rPr>
          <t>Uveďte jméno a příjmení fyzické osoby, nebo obchodní firmu nebo název právnické osoby, která cenný papír vydala.</t>
        </r>
      </text>
    </comment>
    <comment ref="A32" authorId="0" shapeId="0" xr:uid="{00000000-0006-0000-0800-000013000000}">
      <text>
        <r>
          <rPr>
            <sz val="8"/>
            <color indexed="81"/>
            <rFont val="Tahoma"/>
            <family val="2"/>
            <charset val="238"/>
          </rPr>
          <t>Vyberte z možností druh vlastnictví: výlučné, spoluvlastnictví, společné jmění manželů.</t>
        </r>
      </text>
    </comment>
    <comment ref="A33" authorId="0" shapeId="0" xr:uid="{00000000-0006-0000-0800-000014000000}">
      <text>
        <r>
          <rPr>
            <sz val="8"/>
            <color indexed="81"/>
            <rFont val="Tahoma"/>
            <family val="2"/>
            <charset val="238"/>
          </rPr>
          <t>Uveďte cenu, za kterou jste cenné papíry, zaknihované cenné papíry nebo práva s nimi spojená nabyl/a.</t>
        </r>
      </text>
    </comment>
    <comment ref="A34" authorId="0" shapeId="0" xr:uid="{00000000-0006-0000-0800-000015000000}">
      <text>
        <r>
          <rPr>
            <sz val="8"/>
            <color indexed="81"/>
            <rFont val="Tahoma"/>
            <family val="2"/>
            <charset val="238"/>
          </rPr>
          <t>Zde můžete uvést další důležité informace nad rámec vyplňovaných údajů.</t>
        </r>
      </text>
    </comment>
    <comment ref="A35" authorId="0" shapeId="0" xr:uid="{00000000-0006-0000-0800-000016000000}">
      <text>
        <r>
          <rPr>
            <sz val="8"/>
            <color indexed="81"/>
            <rFont val="Tahoma"/>
            <family val="2"/>
            <charset val="238"/>
          </rPr>
          <t>Vyberte z nabízených možností; pokud vyberete možnost jiné, konkretizujte tento údaj v poznámce (např. šeky, náložné listy, skladištní listy).</t>
        </r>
      </text>
    </comment>
    <comment ref="A36" authorId="0" shapeId="0" xr:uid="{00000000-0006-0000-0800-000017000000}">
      <text>
        <r>
          <rPr>
            <sz val="8"/>
            <color indexed="81"/>
            <rFont val="Tahoma"/>
            <family val="2"/>
            <charset val="238"/>
          </rPr>
          <t>Uveďte jméno a příjmení fyzické osoby, nebo obchodní firmu nebo název právnické osoby, která cenný papír vydala.</t>
        </r>
      </text>
    </comment>
    <comment ref="A38" authorId="0" shapeId="0" xr:uid="{00000000-0006-0000-0800-000018000000}">
      <text>
        <r>
          <rPr>
            <sz val="8"/>
            <color indexed="81"/>
            <rFont val="Tahoma"/>
            <family val="2"/>
            <charset val="238"/>
          </rPr>
          <t>Vyberte z možností druh vlastnictví: výlučné, spoluvlastnictví, společné jmění manželů.</t>
        </r>
      </text>
    </comment>
    <comment ref="A39" authorId="0" shapeId="0" xr:uid="{00000000-0006-0000-0800-000019000000}">
      <text>
        <r>
          <rPr>
            <sz val="8"/>
            <color indexed="81"/>
            <rFont val="Tahoma"/>
            <family val="2"/>
            <charset val="238"/>
          </rPr>
          <t>Uveďte cenu, za kterou jste cenné papíry, zaknihované cenné papíry nebo práva s nimi spojená nabyl/a.</t>
        </r>
      </text>
    </comment>
    <comment ref="A40" authorId="0" shapeId="0" xr:uid="{00000000-0006-0000-0800-00001A000000}">
      <text>
        <r>
          <rPr>
            <sz val="8"/>
            <color indexed="81"/>
            <rFont val="Tahoma"/>
            <family val="2"/>
            <charset val="238"/>
          </rPr>
          <t>Zde můžete uvést další důležité informace nad rámec vyplňovaných údajů.</t>
        </r>
      </text>
    </comment>
    <comment ref="A41" authorId="0" shapeId="0" xr:uid="{00000000-0006-0000-0800-00001B000000}">
      <text>
        <r>
          <rPr>
            <sz val="8"/>
            <color indexed="81"/>
            <rFont val="Tahoma"/>
            <family val="2"/>
            <charset val="238"/>
          </rPr>
          <t>Vyberte z nabízených možností; pokud vyberete možnost jiné, konkretizujte tento údaj v poznámce (např. šeky, náložné listy, skladištní listy).</t>
        </r>
      </text>
    </comment>
    <comment ref="A42" authorId="0" shapeId="0" xr:uid="{00000000-0006-0000-0800-00001C000000}">
      <text>
        <r>
          <rPr>
            <sz val="8"/>
            <color indexed="81"/>
            <rFont val="Tahoma"/>
            <family val="2"/>
            <charset val="238"/>
          </rPr>
          <t>Uveďte jméno a příjmení fyzické osoby, nebo obchodní firmu nebo název právnické osoby, která cenný papír vydala.</t>
        </r>
      </text>
    </comment>
    <comment ref="A44" authorId="0" shapeId="0" xr:uid="{00000000-0006-0000-0800-00001D000000}">
      <text>
        <r>
          <rPr>
            <sz val="8"/>
            <color indexed="81"/>
            <rFont val="Tahoma"/>
            <family val="2"/>
            <charset val="238"/>
          </rPr>
          <t>Vyberte z možností druh vlastnictví: výlučné, spoluvlastnictví, společné jmění manželů.</t>
        </r>
      </text>
    </comment>
    <comment ref="A45" authorId="0" shapeId="0" xr:uid="{00000000-0006-0000-0800-00001E000000}">
      <text>
        <r>
          <rPr>
            <sz val="8"/>
            <color indexed="81"/>
            <rFont val="Tahoma"/>
            <family val="2"/>
            <charset val="238"/>
          </rPr>
          <t>Uveďte cenu, za kterou jste cenné papíry, zaknihované cenné papíry nebo práva s nimi spojená nabyl/a.</t>
        </r>
      </text>
    </comment>
    <comment ref="A46" authorId="0" shapeId="0" xr:uid="{00000000-0006-0000-0800-00001F000000}">
      <text>
        <r>
          <rPr>
            <sz val="8"/>
            <color indexed="81"/>
            <rFont val="Tahoma"/>
            <family val="2"/>
            <charset val="238"/>
          </rPr>
          <t>Zde můžete uvést další důležité informace nad rámec vyplňovaných údajů.</t>
        </r>
      </text>
    </comment>
    <comment ref="A47" authorId="0" shapeId="0" xr:uid="{00000000-0006-0000-0800-000020000000}">
      <text>
        <r>
          <rPr>
            <sz val="8"/>
            <color indexed="81"/>
            <rFont val="Tahoma"/>
            <family val="2"/>
            <charset val="238"/>
          </rPr>
          <t>Vyberte z nabízených možností; pokud vyberete možnost jiné, konkretizujte tento údaj v poznámce (např. šeky, náložné listy, skladištní listy).</t>
        </r>
      </text>
    </comment>
    <comment ref="A48" authorId="0" shapeId="0" xr:uid="{00000000-0006-0000-0800-000021000000}">
      <text>
        <r>
          <rPr>
            <sz val="8"/>
            <color indexed="81"/>
            <rFont val="Tahoma"/>
            <family val="2"/>
            <charset val="238"/>
          </rPr>
          <t>Uveďte jméno a příjmení fyzické osoby, nebo obchodní firmu nebo název právnické osoby, která cenný papír vydala.</t>
        </r>
      </text>
    </comment>
    <comment ref="A50" authorId="0" shapeId="0" xr:uid="{00000000-0006-0000-0800-000022000000}">
      <text>
        <r>
          <rPr>
            <sz val="8"/>
            <color indexed="81"/>
            <rFont val="Tahoma"/>
            <family val="2"/>
            <charset val="238"/>
          </rPr>
          <t>Vyberte z možností druh vlastnictví: výlučné, spoluvlastnictví, společné jmění manželů.</t>
        </r>
      </text>
    </comment>
    <comment ref="A51" authorId="0" shapeId="0" xr:uid="{00000000-0006-0000-0800-000023000000}">
      <text>
        <r>
          <rPr>
            <sz val="8"/>
            <color indexed="81"/>
            <rFont val="Tahoma"/>
            <family val="2"/>
            <charset val="238"/>
          </rPr>
          <t>Uveďte cenu, za kterou jste cenné papíry, zaknihované cenné papíry nebo práva s nimi spojená nabyl/a.</t>
        </r>
      </text>
    </comment>
    <comment ref="A52" authorId="0" shapeId="0" xr:uid="{00000000-0006-0000-0800-000024000000}">
      <text>
        <r>
          <rPr>
            <sz val="8"/>
            <color indexed="81"/>
            <rFont val="Tahoma"/>
            <family val="2"/>
            <charset val="238"/>
          </rPr>
          <t>Zde můžete uvést další důležité informace nad rámec vyplňovaných údajů.</t>
        </r>
      </text>
    </comment>
    <comment ref="A53" authorId="0" shapeId="0" xr:uid="{00000000-0006-0000-0800-000025000000}">
      <text>
        <r>
          <rPr>
            <sz val="8"/>
            <color indexed="81"/>
            <rFont val="Tahoma"/>
            <family val="2"/>
            <charset val="238"/>
          </rPr>
          <t>Vyberte z nabízených možností; pokud vyberete možnost jiné, konkretizujte tento údaj v poznámce (např. šeky, náložné listy, skladištní listy).</t>
        </r>
      </text>
    </comment>
    <comment ref="A54" authorId="0" shapeId="0" xr:uid="{00000000-0006-0000-0800-000026000000}">
      <text>
        <r>
          <rPr>
            <sz val="8"/>
            <color indexed="81"/>
            <rFont val="Tahoma"/>
            <family val="2"/>
            <charset val="238"/>
          </rPr>
          <t>Uveďte jméno a příjmení fyzické osoby, nebo obchodní firmu nebo název právnické osoby, která cenný papír vydala.</t>
        </r>
      </text>
    </comment>
    <comment ref="A56" authorId="0" shapeId="0" xr:uid="{00000000-0006-0000-0800-000027000000}">
      <text>
        <r>
          <rPr>
            <sz val="8"/>
            <color indexed="81"/>
            <rFont val="Tahoma"/>
            <family val="2"/>
            <charset val="238"/>
          </rPr>
          <t>Vyberte z možností druh vlastnictví: výlučné, spoluvlastnictví, společné jmění manželů.</t>
        </r>
      </text>
    </comment>
    <comment ref="A57" authorId="0" shapeId="0" xr:uid="{00000000-0006-0000-0800-000028000000}">
      <text>
        <r>
          <rPr>
            <sz val="8"/>
            <color indexed="81"/>
            <rFont val="Tahoma"/>
            <family val="2"/>
            <charset val="238"/>
          </rPr>
          <t>Uveďte cenu, za kterou jste cenné papíry, zaknihované cenné papíry nebo práva s nimi spojená nabyl/a.</t>
        </r>
      </text>
    </comment>
    <comment ref="A58" authorId="0" shapeId="0" xr:uid="{00000000-0006-0000-0800-000029000000}">
      <text>
        <r>
          <rPr>
            <sz val="8"/>
            <color indexed="81"/>
            <rFont val="Tahoma"/>
            <family val="2"/>
            <charset val="238"/>
          </rPr>
          <t>Zde můžete uvést další důležité informace nad rámec vyplňovaných údajů.</t>
        </r>
      </text>
    </comment>
    <comment ref="A59" authorId="0" shapeId="0" xr:uid="{00000000-0006-0000-0800-00002A000000}">
      <text>
        <r>
          <rPr>
            <sz val="8"/>
            <color indexed="81"/>
            <rFont val="Tahoma"/>
            <family val="2"/>
            <charset val="238"/>
          </rPr>
          <t>Vyberte z nabízených možností; pokud vyberete možnost jiné, konkretizujte tento údaj v poznámce (např. šeky, náložné listy, skladištní listy).</t>
        </r>
      </text>
    </comment>
    <comment ref="A60" authorId="0" shapeId="0" xr:uid="{00000000-0006-0000-0800-00002B000000}">
      <text>
        <r>
          <rPr>
            <sz val="8"/>
            <color indexed="81"/>
            <rFont val="Tahoma"/>
            <family val="2"/>
            <charset val="238"/>
          </rPr>
          <t>Uveďte jméno a příjmení fyzické osoby, nebo obchodní firmu nebo název právnické osoby, která cenný papír vydala.</t>
        </r>
      </text>
    </comment>
    <comment ref="A62" authorId="0" shapeId="0" xr:uid="{00000000-0006-0000-0800-00002C000000}">
      <text>
        <r>
          <rPr>
            <sz val="8"/>
            <color indexed="81"/>
            <rFont val="Tahoma"/>
            <family val="2"/>
            <charset val="238"/>
          </rPr>
          <t>Vyberte z možností druh vlastnictví: výlučné, spoluvlastnictví, společné jmění manželů.</t>
        </r>
      </text>
    </comment>
    <comment ref="A63" authorId="0" shapeId="0" xr:uid="{00000000-0006-0000-0800-00002D000000}">
      <text>
        <r>
          <rPr>
            <sz val="8"/>
            <color indexed="81"/>
            <rFont val="Tahoma"/>
            <family val="2"/>
            <charset val="238"/>
          </rPr>
          <t>Uveďte cenu, za kterou jste cenné papíry, zaknihované cenné papíry nebo práva s nimi spojená nabyl/a.</t>
        </r>
      </text>
    </comment>
    <comment ref="A64" authorId="0" shapeId="0" xr:uid="{00000000-0006-0000-0800-00002E000000}">
      <text>
        <r>
          <rPr>
            <sz val="8"/>
            <color indexed="81"/>
            <rFont val="Tahoma"/>
            <family val="2"/>
            <charset val="238"/>
          </rPr>
          <t>Zde můžete uvést další důležité informace nad rámec vyplňovaných údajů.</t>
        </r>
      </text>
    </comment>
    <comment ref="A65" authorId="0" shapeId="0" xr:uid="{00000000-0006-0000-0800-00002F000000}">
      <text>
        <r>
          <rPr>
            <sz val="8"/>
            <color indexed="81"/>
            <rFont val="Tahoma"/>
            <family val="2"/>
            <charset val="238"/>
          </rPr>
          <t>Vyberte z nabízených možností; pokud vyberete možnost jiné, konkretizujte tento údaj v poznámce (např. šeky, náložné listy, skladištní listy).</t>
        </r>
      </text>
    </comment>
    <comment ref="A66" authorId="0" shapeId="0" xr:uid="{00000000-0006-0000-0800-000030000000}">
      <text>
        <r>
          <rPr>
            <sz val="8"/>
            <color indexed="81"/>
            <rFont val="Tahoma"/>
            <family val="2"/>
            <charset val="238"/>
          </rPr>
          <t>Uveďte jméno a příjmení fyzické osoby, nebo obchodní firmu nebo název právnické osoby, která cenný papír vydala.</t>
        </r>
      </text>
    </comment>
    <comment ref="A68" authorId="0" shapeId="0" xr:uid="{00000000-0006-0000-0800-000031000000}">
      <text>
        <r>
          <rPr>
            <sz val="8"/>
            <color indexed="81"/>
            <rFont val="Tahoma"/>
            <family val="2"/>
            <charset val="238"/>
          </rPr>
          <t>Vyberte z možností druh vlastnictví: výlučné, spoluvlastnictví, společné jmění manželů.</t>
        </r>
      </text>
    </comment>
    <comment ref="A69" authorId="0" shapeId="0" xr:uid="{00000000-0006-0000-0800-000032000000}">
      <text>
        <r>
          <rPr>
            <sz val="8"/>
            <color indexed="81"/>
            <rFont val="Tahoma"/>
            <family val="2"/>
            <charset val="238"/>
          </rPr>
          <t>Uveďte cenu, za kterou jste cenné papíry, zaknihované cenné papíry nebo práva s nimi spojená nabyl/a.</t>
        </r>
      </text>
    </comment>
    <comment ref="A70" authorId="0" shapeId="0" xr:uid="{00000000-0006-0000-0800-000033000000}">
      <text>
        <r>
          <rPr>
            <sz val="8"/>
            <color indexed="81"/>
            <rFont val="Tahoma"/>
            <family val="2"/>
            <charset val="238"/>
          </rPr>
          <t>Zde můžete uvést další důležité informace nad rámec vyplňovaných údajů.</t>
        </r>
      </text>
    </comment>
    <comment ref="A71" authorId="0" shapeId="0" xr:uid="{00000000-0006-0000-0800-000034000000}">
      <text>
        <r>
          <rPr>
            <sz val="8"/>
            <color indexed="81"/>
            <rFont val="Tahoma"/>
            <family val="2"/>
            <charset val="238"/>
          </rPr>
          <t>Vyberte z nabízených možností; pokud vyberete možnost jiné, konkretizujte tento údaj v poznámce (např. šeky, náložné listy, skladištní listy).</t>
        </r>
      </text>
    </comment>
    <comment ref="A72" authorId="0" shapeId="0" xr:uid="{00000000-0006-0000-0800-000035000000}">
      <text>
        <r>
          <rPr>
            <sz val="8"/>
            <color indexed="81"/>
            <rFont val="Tahoma"/>
            <family val="2"/>
            <charset val="238"/>
          </rPr>
          <t>Uveďte jméno a příjmení fyzické osoby, nebo obchodní firmu nebo název právnické osoby, která cenný papír vydala.</t>
        </r>
      </text>
    </comment>
    <comment ref="A74" authorId="0" shapeId="0" xr:uid="{00000000-0006-0000-0800-000036000000}">
      <text>
        <r>
          <rPr>
            <sz val="8"/>
            <color indexed="81"/>
            <rFont val="Tahoma"/>
            <family val="2"/>
            <charset val="238"/>
          </rPr>
          <t>Vyberte z možností druh vlastnictví: výlučné, spoluvlastnictví, společné jmění manželů.</t>
        </r>
      </text>
    </comment>
    <comment ref="A75" authorId="0" shapeId="0" xr:uid="{00000000-0006-0000-0800-000037000000}">
      <text>
        <r>
          <rPr>
            <sz val="8"/>
            <color indexed="81"/>
            <rFont val="Tahoma"/>
            <family val="2"/>
            <charset val="238"/>
          </rPr>
          <t>Uveďte cenu, za kterou jste cenné papíry, zaknihované cenné papíry nebo práva s nimi spojená nabyl/a.</t>
        </r>
      </text>
    </comment>
    <comment ref="A76" authorId="0" shapeId="0" xr:uid="{00000000-0006-0000-0800-000038000000}">
      <text>
        <r>
          <rPr>
            <sz val="8"/>
            <color indexed="81"/>
            <rFont val="Tahoma"/>
            <family val="2"/>
            <charset val="238"/>
          </rPr>
          <t>Zde můžete uvést další důležité informace nad rámec vyplňovaných údajů.</t>
        </r>
      </text>
    </comment>
    <comment ref="A77" authorId="0" shapeId="0" xr:uid="{00000000-0006-0000-0800-000039000000}">
      <text>
        <r>
          <rPr>
            <sz val="8"/>
            <color indexed="81"/>
            <rFont val="Tahoma"/>
            <family val="2"/>
            <charset val="238"/>
          </rPr>
          <t>Vyberte z nabízených možností; pokud vyberete možnost jiné, konkretizujte tento údaj v poznámce (např. šeky, náložné listy, skladištní listy).</t>
        </r>
      </text>
    </comment>
    <comment ref="A78" authorId="0" shapeId="0" xr:uid="{00000000-0006-0000-0800-00003A000000}">
      <text>
        <r>
          <rPr>
            <sz val="8"/>
            <color indexed="81"/>
            <rFont val="Tahoma"/>
            <family val="2"/>
            <charset val="238"/>
          </rPr>
          <t>Uveďte jméno a příjmení fyzické osoby, nebo obchodní firmu nebo název právnické osoby, která cenný papír vydala.</t>
        </r>
      </text>
    </comment>
    <comment ref="A80" authorId="0" shapeId="0" xr:uid="{00000000-0006-0000-0800-00003B000000}">
      <text>
        <r>
          <rPr>
            <sz val="8"/>
            <color indexed="81"/>
            <rFont val="Tahoma"/>
            <family val="2"/>
            <charset val="238"/>
          </rPr>
          <t>Vyberte z možností druh vlastnictví: výlučné, spoluvlastnictví, společné jmění manželů.</t>
        </r>
      </text>
    </comment>
    <comment ref="A81" authorId="0" shapeId="0" xr:uid="{00000000-0006-0000-0800-00003C000000}">
      <text>
        <r>
          <rPr>
            <sz val="8"/>
            <color indexed="81"/>
            <rFont val="Tahoma"/>
            <family val="2"/>
            <charset val="238"/>
          </rPr>
          <t>Uveďte cenu, za kterou jste cenné papíry, zaknihované cenné papíry nebo práva s nimi spojená nabyl/a.</t>
        </r>
      </text>
    </comment>
    <comment ref="A82" authorId="0" shapeId="0" xr:uid="{00000000-0006-0000-0800-00003D000000}">
      <text>
        <r>
          <rPr>
            <sz val="8"/>
            <color indexed="81"/>
            <rFont val="Tahoma"/>
            <family val="2"/>
            <charset val="238"/>
          </rPr>
          <t>Zde můžete uvést další důležité informace nad rámec vyplňovaných údajů.</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Iva Hanušová</author>
  </authors>
  <commentList>
    <comment ref="A9" authorId="0" shapeId="0" xr:uid="{00000000-0006-0000-0900-000001000000}">
      <text>
        <r>
          <rPr>
            <sz val="8"/>
            <color indexed="81"/>
            <rFont val="Tahoma"/>
            <family val="2"/>
            <charset val="238"/>
          </rPr>
          <t>Uveďte, pokud jste nabyl/a podíl v obchodní korporaci; podíl v akciové společnosti uvádějte v oddílu "cenné papíry, zaknihované cenné papíry nebo práva s nimi spojená", neboť podíl v ní je představován akciemi.</t>
        </r>
      </text>
    </comment>
    <comment ref="A11" authorId="0" shapeId="0" xr:uid="{00000000-0006-0000-0900-000002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12" authorId="0" shapeId="0" xr:uid="{00000000-0006-0000-0900-000003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14" authorId="0" shapeId="0" xr:uid="{00000000-0006-0000-0900-000004000000}">
      <text>
        <r>
          <rPr>
            <sz val="9"/>
            <color indexed="81"/>
            <rFont val="Tahoma"/>
            <family val="2"/>
            <charset val="238"/>
          </rPr>
          <t>Vyberte z možností druh vlastnictví: výlučné, spoluvlastnictví, společné jmění manželů.</t>
        </r>
      </text>
    </comment>
    <comment ref="A15" authorId="0" shapeId="0" xr:uid="{00000000-0006-0000-0900-000005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18" authorId="0" shapeId="0" xr:uid="{00000000-0006-0000-0900-000006000000}">
      <text>
        <r>
          <rPr>
            <sz val="8"/>
            <color indexed="81"/>
            <rFont val="Tahoma"/>
            <family val="2"/>
            <charset val="238"/>
          </rPr>
          <t>Zde můžete uvést další důležité informace nad rámec vyplňovaných údajů.</t>
        </r>
      </text>
    </comment>
    <comment ref="A19" authorId="0" shapeId="0" xr:uid="{00000000-0006-0000-0900-000007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20" authorId="0" shapeId="0" xr:uid="{00000000-0006-0000-0900-000008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22" authorId="0" shapeId="0" xr:uid="{00000000-0006-0000-0900-000009000000}">
      <text>
        <r>
          <rPr>
            <sz val="9"/>
            <color indexed="81"/>
            <rFont val="Tahoma"/>
            <family val="2"/>
            <charset val="238"/>
          </rPr>
          <t>Vyberte z možností druh vlastnictví: výlučné, spoluvlastnictví, společné jmění manželů.</t>
        </r>
      </text>
    </comment>
    <comment ref="A23" authorId="0" shapeId="0" xr:uid="{00000000-0006-0000-0900-00000A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26" authorId="0" shapeId="0" xr:uid="{00000000-0006-0000-0900-00000B000000}">
      <text>
        <r>
          <rPr>
            <sz val="8"/>
            <color indexed="81"/>
            <rFont val="Tahoma"/>
            <family val="2"/>
            <charset val="238"/>
          </rPr>
          <t>Zde můžete uvést další důležité informace nad rámec vyplňovaných údajů.</t>
        </r>
      </text>
    </comment>
    <comment ref="A27" authorId="0" shapeId="0" xr:uid="{00000000-0006-0000-0900-00000C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28" authorId="0" shapeId="0" xr:uid="{00000000-0006-0000-0900-00000D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30" authorId="0" shapeId="0" xr:uid="{00000000-0006-0000-0900-00000E000000}">
      <text>
        <r>
          <rPr>
            <sz val="9"/>
            <color indexed="81"/>
            <rFont val="Tahoma"/>
            <family val="2"/>
            <charset val="238"/>
          </rPr>
          <t>Vyberte z možností druh vlastnictví: výlučné, spoluvlastnictví, společné jmění manželů.</t>
        </r>
      </text>
    </comment>
    <comment ref="A31" authorId="0" shapeId="0" xr:uid="{00000000-0006-0000-0900-00000F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34" authorId="0" shapeId="0" xr:uid="{00000000-0006-0000-0900-000010000000}">
      <text>
        <r>
          <rPr>
            <sz val="8"/>
            <color indexed="81"/>
            <rFont val="Tahoma"/>
            <family val="2"/>
            <charset val="238"/>
          </rPr>
          <t>Zde můžete uvést další důležité informace nad rámec vyplňovaných údajů.</t>
        </r>
      </text>
    </comment>
    <comment ref="A35" authorId="0" shapeId="0" xr:uid="{00000000-0006-0000-0900-000011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36" authorId="0" shapeId="0" xr:uid="{00000000-0006-0000-0900-000012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38" authorId="0" shapeId="0" xr:uid="{00000000-0006-0000-0900-000013000000}">
      <text>
        <r>
          <rPr>
            <sz val="9"/>
            <color indexed="81"/>
            <rFont val="Tahoma"/>
            <family val="2"/>
            <charset val="238"/>
          </rPr>
          <t>Vyberte z možností druh vlastnictví: výlučné, spoluvlastnictví, společné jmění manželů.</t>
        </r>
      </text>
    </comment>
    <comment ref="A39" authorId="0" shapeId="0" xr:uid="{00000000-0006-0000-0900-000014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42" authorId="0" shapeId="0" xr:uid="{00000000-0006-0000-0900-000015000000}">
      <text>
        <r>
          <rPr>
            <sz val="8"/>
            <color indexed="81"/>
            <rFont val="Tahoma"/>
            <family val="2"/>
            <charset val="238"/>
          </rPr>
          <t>Zde můžete uvést další důležité informace nad rámec vyplňovaných údajů.</t>
        </r>
      </text>
    </comment>
    <comment ref="A43" authorId="0" shapeId="0" xr:uid="{00000000-0006-0000-0900-000016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44" authorId="0" shapeId="0" xr:uid="{00000000-0006-0000-0900-000017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46" authorId="0" shapeId="0" xr:uid="{00000000-0006-0000-0900-000018000000}">
      <text>
        <r>
          <rPr>
            <sz val="9"/>
            <color indexed="81"/>
            <rFont val="Tahoma"/>
            <family val="2"/>
            <charset val="238"/>
          </rPr>
          <t>Vyberte z možností druh vlastnictví: výlučné, spoluvlastnictví, společné jmění manželů.</t>
        </r>
      </text>
    </comment>
    <comment ref="A47" authorId="0" shapeId="0" xr:uid="{00000000-0006-0000-0900-000019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50" authorId="0" shapeId="0" xr:uid="{00000000-0006-0000-0900-00001A000000}">
      <text>
        <r>
          <rPr>
            <sz val="8"/>
            <color indexed="81"/>
            <rFont val="Tahoma"/>
            <family val="2"/>
            <charset val="238"/>
          </rPr>
          <t>Zde můžete uvést další důležité informace nad rámec vyplňovaných údajů.</t>
        </r>
      </text>
    </comment>
    <comment ref="A51" authorId="0" shapeId="0" xr:uid="{00000000-0006-0000-0900-00001B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52" authorId="0" shapeId="0" xr:uid="{00000000-0006-0000-0900-00001C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54" authorId="0" shapeId="0" xr:uid="{00000000-0006-0000-0900-00001D000000}">
      <text>
        <r>
          <rPr>
            <sz val="9"/>
            <color indexed="81"/>
            <rFont val="Tahoma"/>
            <family val="2"/>
            <charset val="238"/>
          </rPr>
          <t>Vyberte z možností druh vlastnictví: výlučné, spoluvlastnictví, společné jmění manželů.</t>
        </r>
      </text>
    </comment>
    <comment ref="A55" authorId="0" shapeId="0" xr:uid="{00000000-0006-0000-0900-00001E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58" authorId="0" shapeId="0" xr:uid="{00000000-0006-0000-0900-00001F000000}">
      <text>
        <r>
          <rPr>
            <sz val="8"/>
            <color indexed="81"/>
            <rFont val="Tahoma"/>
            <family val="2"/>
            <charset val="238"/>
          </rPr>
          <t>Zde můžete uvést další důležité informace nad rámec vyplňovaných údajů.</t>
        </r>
      </text>
    </comment>
    <comment ref="A59" authorId="0" shapeId="0" xr:uid="{00000000-0006-0000-0900-000020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60" authorId="0" shapeId="0" xr:uid="{00000000-0006-0000-0900-000021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62" authorId="0" shapeId="0" xr:uid="{00000000-0006-0000-0900-000022000000}">
      <text>
        <r>
          <rPr>
            <sz val="9"/>
            <color indexed="81"/>
            <rFont val="Tahoma"/>
            <family val="2"/>
            <charset val="238"/>
          </rPr>
          <t>Vyberte z možností druh vlastnictví: výlučné, spoluvlastnictví, společné jmění manželů.</t>
        </r>
      </text>
    </comment>
    <comment ref="A63" authorId="0" shapeId="0" xr:uid="{00000000-0006-0000-0900-000023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66" authorId="0" shapeId="0" xr:uid="{00000000-0006-0000-0900-000024000000}">
      <text>
        <r>
          <rPr>
            <sz val="8"/>
            <color indexed="81"/>
            <rFont val="Tahoma"/>
            <family val="2"/>
            <charset val="238"/>
          </rPr>
          <t>Zde můžete uvést další důležité informace nad rámec vyplňovaných údajů.</t>
        </r>
      </text>
    </comment>
    <comment ref="A67" authorId="0" shapeId="0" xr:uid="{00000000-0006-0000-0900-000025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68" authorId="0" shapeId="0" xr:uid="{00000000-0006-0000-0900-000026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70" authorId="0" shapeId="0" xr:uid="{00000000-0006-0000-0900-000027000000}">
      <text>
        <r>
          <rPr>
            <sz val="9"/>
            <color indexed="81"/>
            <rFont val="Tahoma"/>
            <family val="2"/>
            <charset val="238"/>
          </rPr>
          <t>Vyberte z možností druh vlastnictví: výlučné, spoluvlastnictví, společné jmění manželů.</t>
        </r>
      </text>
    </comment>
    <comment ref="A71" authorId="0" shapeId="0" xr:uid="{00000000-0006-0000-0900-000028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74" authorId="0" shapeId="0" xr:uid="{00000000-0006-0000-0900-000029000000}">
      <text>
        <r>
          <rPr>
            <sz val="8"/>
            <color indexed="81"/>
            <rFont val="Tahoma"/>
            <family val="2"/>
            <charset val="238"/>
          </rPr>
          <t>Zde můžete uvést další důležité informace nad rámec vyplňovaných údajů.</t>
        </r>
      </text>
    </comment>
  </commentList>
</comments>
</file>

<file path=xl/sharedStrings.xml><?xml version="1.0" encoding="utf-8"?>
<sst xmlns="http://schemas.openxmlformats.org/spreadsheetml/2006/main" count="1456" uniqueCount="328">
  <si>
    <t>Adresa pro doručování</t>
  </si>
  <si>
    <t>Údaje o funkci a organizaci, ve které veřejný funkcionář působí</t>
  </si>
  <si>
    <t>Oznámení o činnostech</t>
  </si>
  <si>
    <t>Poznámka</t>
  </si>
  <si>
    <t>Specifikace</t>
  </si>
  <si>
    <t>Počet</t>
  </si>
  <si>
    <t>Vyberte funkci</t>
  </si>
  <si>
    <t>pozemek</t>
  </si>
  <si>
    <t>Vyberte druh nemovité věci</t>
  </si>
  <si>
    <t>Vyberte způsob nabytí</t>
  </si>
  <si>
    <t>darovací smlouva</t>
  </si>
  <si>
    <t>dědění</t>
  </si>
  <si>
    <t>kupní smlouva</t>
  </si>
  <si>
    <t>odkaz</t>
  </si>
  <si>
    <t>směnná smlouva</t>
  </si>
  <si>
    <t>smlouva o dílo</t>
  </si>
  <si>
    <t>výstavba</t>
  </si>
  <si>
    <t>společné jmění manželů</t>
  </si>
  <si>
    <t>spoluvlastnictví</t>
  </si>
  <si>
    <t>Vyberte typ vlastnictví</t>
  </si>
  <si>
    <t>výlučné</t>
  </si>
  <si>
    <t>dluhopis</t>
  </si>
  <si>
    <t>investiční list</t>
  </si>
  <si>
    <t>kmenový list</t>
  </si>
  <si>
    <t>podílový list</t>
  </si>
  <si>
    <t>směnka</t>
  </si>
  <si>
    <t>Vyberte druh</t>
  </si>
  <si>
    <t>Vyberte druh činnosti</t>
  </si>
  <si>
    <t>obdobný vztah</t>
  </si>
  <si>
    <t>služební poměr</t>
  </si>
  <si>
    <t>prostřednictvím odpovědného zástupce</t>
  </si>
  <si>
    <t>samostatně</t>
  </si>
  <si>
    <t>dozorčí orgán</t>
  </si>
  <si>
    <t>kontrolní orgán</t>
  </si>
  <si>
    <t>řídící orgán</t>
  </si>
  <si>
    <t>statutární orgán</t>
  </si>
  <si>
    <t>Vyberte způsob podnikání</t>
  </si>
  <si>
    <t>Vyberte druh orgánu</t>
  </si>
  <si>
    <t>provozování rozhlasového vysílání</t>
  </si>
  <si>
    <t>provozování televizního vysílání</t>
  </si>
  <si>
    <t>vydávání periodického tisku</t>
  </si>
  <si>
    <t>Vyberte způsob</t>
  </si>
  <si>
    <t>Datum narození*</t>
  </si>
  <si>
    <t>Druh oznámení*</t>
  </si>
  <si>
    <t>Fyzická osoba</t>
  </si>
  <si>
    <t>Právnická osoba</t>
  </si>
  <si>
    <t>Závazky</t>
  </si>
  <si>
    <t>Příjmy</t>
  </si>
  <si>
    <t>funkce (2)</t>
  </si>
  <si>
    <t>Podnikání(3)</t>
  </si>
  <si>
    <t>Člen statutárního orgánu(4)</t>
  </si>
  <si>
    <t>Obdobný vztah(7)</t>
  </si>
  <si>
    <t>Nemovité věci 8+9+10</t>
  </si>
  <si>
    <t>Obchodní podíl nepředstavovaný CP(13)</t>
  </si>
  <si>
    <t>Oddíl II.</t>
  </si>
  <si>
    <t>Oddíl III.</t>
  </si>
  <si>
    <t>ODDÍL IV.</t>
  </si>
  <si>
    <t>jiné - blíže specifikovat v poznámce</t>
  </si>
  <si>
    <t>akcie</t>
  </si>
  <si>
    <t>Vyberte předmět</t>
  </si>
  <si>
    <t>V případě, že zvolíte jako způsob provozování: "jako společník, člen nebo ovládající osoba právnické osoby", vyplňte dále obchodní firmu (název, IČO a sídlo této právnické osoby).</t>
  </si>
  <si>
    <t>jiné</t>
  </si>
  <si>
    <t>jako společník, člen nebo ovládající osoba právnické osoby, která je provozovatelem rozhlasového nebo televizního vysílání nebo vydavatelem periodického tisku</t>
  </si>
  <si>
    <t>pracovněprávní vztah</t>
  </si>
  <si>
    <t>jiné - blíže specifikovat</t>
  </si>
  <si>
    <t>Další činnosti jsou na samostatném listu (vyberte jednu z variant)</t>
  </si>
  <si>
    <t>Další nemovité věci jsou na samostatném listu (vyberte jednu z variant)</t>
  </si>
  <si>
    <t>Další podíly jsou na samostatném listu (vyberte jednu z variant)</t>
  </si>
  <si>
    <t>Další jiné věci movité jsou na samostatném listu (vyberte jednu z variant)</t>
  </si>
  <si>
    <t>Další závazky jsou na samostatném listu (vyberte jednu z variant)</t>
  </si>
  <si>
    <t>Oznámení o příjmech a závazcích</t>
  </si>
  <si>
    <t>Další příjmy jsou na samostatném listu (vyberte jednu z variant)</t>
  </si>
  <si>
    <t>zatímní list</t>
  </si>
  <si>
    <t>Vyberte druh příjmu</t>
  </si>
  <si>
    <t>dar</t>
  </si>
  <si>
    <t>dohoda o pracovní činnosti</t>
  </si>
  <si>
    <t>dohoda o provedení práce</t>
  </si>
  <si>
    <t>pracovní poměr</t>
  </si>
  <si>
    <t>příjem z podnikatelské nebo jiné samostatné výdělečné činnosti</t>
  </si>
  <si>
    <t>příjem z účasti nebo činnosti v podnikající právnické osobě</t>
  </si>
  <si>
    <t>jiná majetková výhoda</t>
  </si>
  <si>
    <t>jiný peněžitý příjem</t>
  </si>
  <si>
    <t>List číslo</t>
  </si>
  <si>
    <t>Zaměstnavatel</t>
  </si>
  <si>
    <t>nepodnikající fyzická osoba</t>
  </si>
  <si>
    <t>podnikající fyzická osoba nebo právnická osoba</t>
  </si>
  <si>
    <t>Vyberte zaměstnavatele</t>
  </si>
  <si>
    <t>Vyberte zdroj příjmu</t>
  </si>
  <si>
    <t>fyzická osoba</t>
  </si>
  <si>
    <t>právnická osoba</t>
  </si>
  <si>
    <t>jiný zdroj</t>
  </si>
  <si>
    <t>Vyberte věřitele</t>
  </si>
  <si>
    <t>Průběžné oznámení</t>
  </si>
  <si>
    <t>Oznámení o majetku, který veřejný funkcionář nabyl v průběhu funkce</t>
  </si>
  <si>
    <t>Do souhrnné výše příjmů a jiných majetkových výhod se nezapočítávají dary, jejichž cena je nižší než 10 000 Kč.</t>
  </si>
  <si>
    <t xml:space="preserve"> </t>
  </si>
  <si>
    <t>Postupujte podle Návodu na vyplňování Oddílu III. - část Věci nemovité.</t>
  </si>
  <si>
    <t>Adresa</t>
  </si>
  <si>
    <t>Jméno*, příjmení*, titul</t>
  </si>
  <si>
    <t>Název</t>
  </si>
  <si>
    <t>List č. 01 - Podnikání nebo provozování jiné samostatné výdělečné činnosti</t>
  </si>
  <si>
    <t>List č. 02 - Společník nebo člen podnikající právnické osoby</t>
  </si>
  <si>
    <t>List č. 03 - Člen statutárního orgánu, člen řídícího, dozorčího nebo kontrolního orgánu podnikající právnické osoby</t>
  </si>
  <si>
    <t>List č. 04 - Provozování rozhlasového nebo televizního vysílání nebo vydávání periodického tisku</t>
  </si>
  <si>
    <t>List č. 05 - Další činnost v pracovněprávním nebo obdobném vztahu nebo ve služebním poměru, nejde-li o vztah nebo poměr, v němž působí jako veřejný funkcionář</t>
  </si>
  <si>
    <t>List č. 06 - Věci nemovité</t>
  </si>
  <si>
    <t>List č. 07 - Cenné papíry, zaknihované cenné papíry nebo práva s nimi spojená</t>
  </si>
  <si>
    <t>List č. 08 - Podíl v obchodní korporaci nepředstavovaný cenným papírem nebo zaknihovaným cenným papírem</t>
  </si>
  <si>
    <t>Druh oznámení</t>
  </si>
  <si>
    <t>Období, za které se oznámení podává</t>
  </si>
  <si>
    <t>Další údaje jsou na samostatném listu (vyberte jednu z variant)</t>
  </si>
  <si>
    <t>Všechna pole označena * jsou povinná.</t>
  </si>
  <si>
    <t>**) Souhlasím se zasláním informace o zaevidovaném oznámení na shora uvedený pracovní e-mail</t>
  </si>
  <si>
    <t xml:space="preserve">Pokud nesouhlasíte se zasláním informace o zaevidovaní oznámení na e-mail a trváte na zasílání v listinné podobě, vyplňte </t>
  </si>
  <si>
    <t>zde nesouhlasím.</t>
  </si>
  <si>
    <t>Datum a podpis</t>
  </si>
  <si>
    <t>Oddíl I.</t>
  </si>
  <si>
    <t>Obec*, PSČ*, stát*</t>
  </si>
  <si>
    <t>Poznámka 45)</t>
  </si>
  <si>
    <t>Cenné papíry, zaknihované cenné papíry nebo práva s nimi spojená 46)</t>
  </si>
  <si>
    <t>Poznámka 51)</t>
  </si>
  <si>
    <t>Podíl v obchodní korporaci nepředstavovaný cenným papírem nebo zaknihovaným cenným papírem 52)</t>
  </si>
  <si>
    <t>Poznámka  57)</t>
  </si>
  <si>
    <t>Poznámka 63)</t>
  </si>
  <si>
    <t>Poznámka 70)</t>
  </si>
  <si>
    <t>Jakékoliv peněžité příjmy nebo jiné majetkové výhody a dary, pokud jejich souhrnná výše přesáhne v kalendářním roce částku 100 000 Kč 64)</t>
  </si>
  <si>
    <t>Poznámka 78)</t>
  </si>
  <si>
    <t>Přílohy 79)</t>
  </si>
  <si>
    <t>Velikost podílu v %*</t>
  </si>
  <si>
    <t>Nesplacené závazky, zejména půjčky a úvěry, pokud jejich souhrnná výše přesáhla ke dni 31. prosince kalendářního roku, za který se oznámení podává, částku 100 000 Kč 72)</t>
  </si>
  <si>
    <t>Druh závazku 73)*</t>
  </si>
  <si>
    <t>Věřitel - právnická osoba*</t>
  </si>
  <si>
    <t>Věřitel - fyzická osoba*</t>
  </si>
  <si>
    <t>Zdroj - fyzická osoba*</t>
  </si>
  <si>
    <t>Druh movité věci 59)*</t>
  </si>
  <si>
    <t>Pořizovací cena v Kč 60)*</t>
  </si>
  <si>
    <t>Pořizovací cena v Kč 41)*</t>
  </si>
  <si>
    <t>Emitent 48)*</t>
  </si>
  <si>
    <t>Obchodní firma/název obchodní korporace 53)*</t>
  </si>
  <si>
    <t>Sídlo obchodní korporace 56)*</t>
  </si>
  <si>
    <t>Jiné věci movité určené podle druhu, nabyté v průběhu kalendářního roku, jejichž hodnota ve 
svém souhrnu, do něhož se nezapočítávají věci, jejichž hodnota je nižší než 50 000 Kč, přesáhla částku 
500 000 Kč  58)</t>
  </si>
  <si>
    <t>Výše příjmu v Kč 66)*</t>
  </si>
  <si>
    <t>Obchodní firma/název 67)*</t>
  </si>
  <si>
    <t>IČO 68)*</t>
  </si>
  <si>
    <t>Sídlo právnické osoby 69)*</t>
  </si>
  <si>
    <t>Výše závazku v Kč 74)*</t>
  </si>
  <si>
    <t>Obchodní firma/název 75)*</t>
  </si>
  <si>
    <t>IČO 76)*</t>
  </si>
  <si>
    <t>Sídlo právnické osoby 77)*</t>
  </si>
  <si>
    <t>Organizace 1)*</t>
  </si>
  <si>
    <t>Ulice*, č.p./č.o.*</t>
  </si>
  <si>
    <t>Všeobecné údaje</t>
  </si>
  <si>
    <t>Pracovní e-mail**</t>
  </si>
  <si>
    <t>List č. 09 - Jiné věci movité</t>
  </si>
  <si>
    <t>List č. 10 -  Jakékoliv peněžité příjmy nebo jiné majetkové výhody a dary</t>
  </si>
  <si>
    <t>List č. 11 - Nesplacené závazky</t>
  </si>
  <si>
    <t>Jméno*, příjmení*</t>
  </si>
  <si>
    <t>Zdroj - jiný 71)*</t>
  </si>
  <si>
    <t>Předsedkyně/Předseda</t>
  </si>
  <si>
    <t>Místopředsedkyně/Místopředseda</t>
  </si>
  <si>
    <t>Předsedkyně senátu/Předseda senátu</t>
  </si>
  <si>
    <t>Předsedkyně kolegia/Předseda kolegia</t>
  </si>
  <si>
    <t>Soudkyně/Soudce</t>
  </si>
  <si>
    <t>Telefon/Datová schránka</t>
  </si>
  <si>
    <t>Období od - do</t>
  </si>
  <si>
    <t>IČO 54)*</t>
  </si>
  <si>
    <t>List  č. 01 - Podnikání nebo provozování jiné samostatné výdělečné činnosti</t>
  </si>
  <si>
    <t>List č. 05 - Další činnosti v pracovněprávním nebo obdobném vztahu nebo ve služebním poměru</t>
  </si>
  <si>
    <t>List č. 10 - Jakékoliv peněžité příjmy nebo jiné majetkové výhody a dary</t>
  </si>
  <si>
    <t>Jméno, příjmení, datum narození</t>
  </si>
  <si>
    <t>Organizace</t>
  </si>
  <si>
    <t>Společník</t>
  </si>
  <si>
    <t>Celkem</t>
  </si>
  <si>
    <t>hodnoty k přepínačům</t>
  </si>
  <si>
    <t>Obec*, stát narození*</t>
  </si>
  <si>
    <t>Podíl v obchodní korporaci nepředstavovaný cenným papírem nebo 
zaknihovaným cenným papírem 52)</t>
  </si>
  <si>
    <t>Jiné věci movité určené podle druhu, nabyté v průběhu kalendářního roku, 
jejichž hodnota ve svém souhrnu, do něhož se nezapočítávají věci, jejichž 
hodnota je nižší než 50 000 Kč, přesáhla částku 500 000 Kč  58)</t>
  </si>
  <si>
    <t>Jakékoliv peněžité příjmy nebo jiné majetkové výhody a dary, pokud jejich 
souhrnná výše přesáhne v kalendářním roce částku 100 000 Kč 64)</t>
  </si>
  <si>
    <t>Pořizovací cena v Kč 50)</t>
  </si>
  <si>
    <t>Ostatní přílohy</t>
  </si>
  <si>
    <t>Základní poučení</t>
  </si>
  <si>
    <t>Poznámka 3)</t>
  </si>
  <si>
    <t>Při vyplňování se prosím řiďte Pokyny k vyplnění průběžného oznámení a Metodikou k podávání oznámení veřejnými funkcionáři podle zákona 
o střetu zájmů.</t>
  </si>
  <si>
    <t>Toto poučení nenahrazuje zákon č. 159/2006 Sb., o střetu zájmů, ve znění pozdějších předpisů a Metodiku k podávání oznámení veřejnými funkcionáři podle zákona o střetu zájmů.</t>
  </si>
  <si>
    <t>Vyplňujete klasický tiskopis, jenž neumožňuje aktivaci označení povinných položek na základě zvoleného výběru, výběry ze seznamu povolených hodnot a zobrazování komentářů jak je tomu v interaktivním formuláři. Proto  prosím dodržujte následující poučení.
Komentáře ke kolonkám označeným např. „1)“ jsou blíže rozepsány v Pokynech pro vyplnění průběžného oznámení. V číselně označených kolonkách se uvádí jedna z uvedených hodnot, jiný text není přípustný. Výjimku tvoří část Věci nemovité, u nichž jsou povinné položky závislé na zvoleném druhu nemovité věci. Seznam hodnot naleznete níže.  </t>
  </si>
  <si>
    <t>stavba</t>
  </si>
  <si>
    <t>jednotka</t>
  </si>
  <si>
    <t>právo stavby</t>
  </si>
  <si>
    <t>Specifikace druhu</t>
  </si>
  <si>
    <t>Vyberte specifikaci druhu</t>
  </si>
  <si>
    <t>chmelnice</t>
  </si>
  <si>
    <t>lesní pozemek</t>
  </si>
  <si>
    <t>orná půda</t>
  </si>
  <si>
    <t>ostatní plocha</t>
  </si>
  <si>
    <t>ovocný sad</t>
  </si>
  <si>
    <t>trvalý travní porost</t>
  </si>
  <si>
    <t>vinice</t>
  </si>
  <si>
    <t>vodní plocha</t>
  </si>
  <si>
    <t>zahrada</t>
  </si>
  <si>
    <t>zastavěná plocha a nádvoří</t>
  </si>
  <si>
    <t>budova bez č. p./č. e.</t>
  </si>
  <si>
    <t>budova s č. p.</t>
  </si>
  <si>
    <t xml:space="preserve">budova s č. e. </t>
  </si>
  <si>
    <t>budova s rozestavěnými jednotkami</t>
  </si>
  <si>
    <t>rozestavěná budova</t>
  </si>
  <si>
    <t>vodní dílo</t>
  </si>
  <si>
    <t>ateliér</t>
  </si>
  <si>
    <t>byt</t>
  </si>
  <si>
    <t>dílna nebo provozovna</t>
  </si>
  <si>
    <t>garáž</t>
  </si>
  <si>
    <t>jiný nebytový prostor</t>
  </si>
  <si>
    <t>rozestavěná jednotka</t>
  </si>
  <si>
    <t>skupina bytů</t>
  </si>
  <si>
    <t>skupina bytů a nebytových prostorů</t>
  </si>
  <si>
    <t>skupina nebytových prostorů</t>
  </si>
  <si>
    <t>Položka není povinná.</t>
  </si>
  <si>
    <t>jiný</t>
  </si>
  <si>
    <t xml:space="preserve">  </t>
  </si>
  <si>
    <t>1 nemovitosti</t>
  </si>
  <si>
    <t>Stát, Obec, PSČ</t>
  </si>
  <si>
    <t>Sloupec1</t>
  </si>
  <si>
    <t>Provozování rozhlasu(5)</t>
  </si>
  <si>
    <t>Provozování rozhlasu(6)</t>
  </si>
  <si>
    <t>Cenné papíry (11)</t>
  </si>
  <si>
    <t>Cenné papíry 12</t>
  </si>
  <si>
    <t>Jiné věci movité (14)</t>
  </si>
  <si>
    <t>Jiné věci movité (15)</t>
  </si>
  <si>
    <t>buňka</t>
  </si>
  <si>
    <t>typ oznámení</t>
  </si>
  <si>
    <t xml:space="preserve">podnikání </t>
  </si>
  <si>
    <t>podnikání listy</t>
  </si>
  <si>
    <t>společník</t>
  </si>
  <si>
    <t>společník -list</t>
  </si>
  <si>
    <t>člen statut.</t>
  </si>
  <si>
    <t>člen sta.- list</t>
  </si>
  <si>
    <t>rozhlas</t>
  </si>
  <si>
    <t>rozhlas - list</t>
  </si>
  <si>
    <t>dal. činnosti</t>
  </si>
  <si>
    <t>d. činno - list</t>
  </si>
  <si>
    <t>KN</t>
  </si>
  <si>
    <t>KN - list</t>
  </si>
  <si>
    <t>CP</t>
  </si>
  <si>
    <t>CP - list</t>
  </si>
  <si>
    <t>Obch. pod.</t>
  </si>
  <si>
    <t>movitosti</t>
  </si>
  <si>
    <t>movit - list</t>
  </si>
  <si>
    <t>příjmy</t>
  </si>
  <si>
    <t>příjmy - listy</t>
  </si>
  <si>
    <t>závazky</t>
  </si>
  <si>
    <t>závazky - listy</t>
  </si>
  <si>
    <t>2 nemovitost</t>
  </si>
  <si>
    <t>3 nemovitost</t>
  </si>
  <si>
    <t>4 nemovitost</t>
  </si>
  <si>
    <t>5 nemovitost</t>
  </si>
  <si>
    <t>6 nemovitost</t>
  </si>
  <si>
    <t>7 nemovitost</t>
  </si>
  <si>
    <t>8 nemovitost</t>
  </si>
  <si>
    <t>9 nemovitost</t>
  </si>
  <si>
    <t>10 nemovitost</t>
  </si>
  <si>
    <t>11 nemovitost</t>
  </si>
  <si>
    <t>12 nemovitost</t>
  </si>
  <si>
    <t>13 nemovisto</t>
  </si>
  <si>
    <t>Uvádějte pouze činnosti, majetek a příjmy, které jste vykonávali resp. nově nabyli za rok 2019, ev. část kalendářního roku 2019, ve kterém jste byli ve výkonu funkce a výši existujících a dosud nesplacených závazků k 31. prosinci 2019.</t>
  </si>
  <si>
    <t>Obecné poučení</t>
  </si>
  <si>
    <t>Uvádějte pouze činnosti, majetek a příjmy, které jste vykonávali resp. nově nabyli za Vámi zadané období, ve kterém jste byli ve výkonu funkce a výši existujících a dosud nesplacených závazků k 31. prosinci daného roku.</t>
  </si>
  <si>
    <t>Označení � odkazuje na Základní poučení na straně číslo 5 nebo 6.</t>
  </si>
  <si>
    <r>
      <t>1.1.2019</t>
    </r>
    <r>
      <rPr>
        <sz val="11"/>
        <color theme="1"/>
        <rFont val="Calibri"/>
        <family val="2"/>
        <charset val="238"/>
      </rPr>
      <t>—</t>
    </r>
    <r>
      <rPr>
        <sz val="11"/>
        <color theme="1"/>
        <rFont val="Calibri"/>
        <family val="2"/>
        <charset val="238"/>
        <scheme val="minor"/>
      </rPr>
      <t>31.12.2019</t>
    </r>
  </si>
  <si>
    <r>
      <t>1.1.2020</t>
    </r>
    <r>
      <rPr>
        <sz val="11"/>
        <color theme="1"/>
        <rFont val="Calibri"/>
        <family val="2"/>
        <charset val="238"/>
      </rPr>
      <t>—</t>
    </r>
    <r>
      <rPr>
        <sz val="11"/>
        <color theme="1"/>
        <rFont val="Calibri"/>
        <family val="2"/>
        <charset val="238"/>
        <scheme val="minor"/>
      </rPr>
      <t>31.12.2020</t>
    </r>
    <r>
      <rPr>
        <sz val="11"/>
        <color theme="1"/>
        <rFont val="Calibri"/>
        <family val="2"/>
        <charset val="238"/>
        <scheme val="minor"/>
      </rPr>
      <t/>
    </r>
  </si>
  <si>
    <r>
      <t>1.1.2021</t>
    </r>
    <r>
      <rPr>
        <sz val="11"/>
        <color theme="1"/>
        <rFont val="Calibri"/>
        <family val="2"/>
        <charset val="238"/>
      </rPr>
      <t>—</t>
    </r>
    <r>
      <rPr>
        <sz val="11"/>
        <color theme="1"/>
        <rFont val="Calibri"/>
        <family val="2"/>
        <charset val="238"/>
        <scheme val="minor"/>
      </rPr>
      <t>31.12.2021</t>
    </r>
    <r>
      <rPr>
        <sz val="11"/>
        <color theme="1"/>
        <rFont val="Calibri"/>
        <family val="2"/>
        <charset val="238"/>
        <scheme val="minor"/>
      </rPr>
      <t/>
    </r>
  </si>
  <si>
    <r>
      <t>1.1.2022</t>
    </r>
    <r>
      <rPr>
        <sz val="11"/>
        <color theme="1"/>
        <rFont val="Calibri"/>
        <family val="2"/>
        <charset val="238"/>
      </rPr>
      <t>—</t>
    </r>
    <r>
      <rPr>
        <sz val="11"/>
        <color theme="1"/>
        <rFont val="Calibri"/>
        <family val="2"/>
        <charset val="238"/>
        <scheme val="minor"/>
      </rPr>
      <t>31.12.2022</t>
    </r>
    <r>
      <rPr>
        <sz val="11"/>
        <color theme="1"/>
        <rFont val="Calibri"/>
        <family val="2"/>
        <charset val="238"/>
        <scheme val="minor"/>
      </rPr>
      <t/>
    </r>
  </si>
  <si>
    <r>
      <t>1.1.2023</t>
    </r>
    <r>
      <rPr>
        <sz val="11"/>
        <color theme="1"/>
        <rFont val="Calibri"/>
        <family val="2"/>
        <charset val="238"/>
      </rPr>
      <t>—</t>
    </r>
    <r>
      <rPr>
        <sz val="11"/>
        <color theme="1"/>
        <rFont val="Calibri"/>
        <family val="2"/>
        <charset val="238"/>
        <scheme val="minor"/>
      </rPr>
      <t>31.12.2023</t>
    </r>
    <r>
      <rPr>
        <sz val="11"/>
        <color theme="1"/>
        <rFont val="Calibri"/>
        <family val="2"/>
        <charset val="238"/>
        <scheme val="minor"/>
      </rPr>
      <t/>
    </r>
  </si>
  <si>
    <r>
      <t>1.1.2024</t>
    </r>
    <r>
      <rPr>
        <sz val="11"/>
        <color theme="1"/>
        <rFont val="Calibri"/>
        <family val="2"/>
        <charset val="238"/>
      </rPr>
      <t>—</t>
    </r>
    <r>
      <rPr>
        <sz val="11"/>
        <color theme="1"/>
        <rFont val="Calibri"/>
        <family val="2"/>
        <charset val="238"/>
        <scheme val="minor"/>
      </rPr>
      <t>31.12.2024</t>
    </r>
    <r>
      <rPr>
        <sz val="11"/>
        <color theme="1"/>
        <rFont val="Calibri"/>
        <family val="2"/>
        <charset val="238"/>
        <scheme val="minor"/>
      </rPr>
      <t/>
    </r>
  </si>
  <si>
    <r>
      <t>1.1.2025</t>
    </r>
    <r>
      <rPr>
        <sz val="11"/>
        <color theme="1"/>
        <rFont val="Calibri"/>
        <family val="2"/>
        <charset val="238"/>
      </rPr>
      <t>—</t>
    </r>
    <r>
      <rPr>
        <sz val="11"/>
        <color theme="1"/>
        <rFont val="Calibri"/>
        <family val="2"/>
        <charset val="238"/>
        <scheme val="minor"/>
      </rPr>
      <t>31.12.2025</t>
    </r>
    <r>
      <rPr>
        <sz val="11"/>
        <color theme="1"/>
        <rFont val="Calibri"/>
        <family val="2"/>
        <charset val="238"/>
        <scheme val="minor"/>
      </rPr>
      <t/>
    </r>
  </si>
  <si>
    <r>
      <t>1.1.2026</t>
    </r>
    <r>
      <rPr>
        <sz val="11"/>
        <color theme="1"/>
        <rFont val="Calibri"/>
        <family val="2"/>
        <charset val="238"/>
      </rPr>
      <t>—</t>
    </r>
    <r>
      <rPr>
        <sz val="11"/>
        <color theme="1"/>
        <rFont val="Calibri"/>
        <family val="2"/>
        <charset val="238"/>
        <scheme val="minor"/>
      </rPr>
      <t>31.12.2026</t>
    </r>
    <r>
      <rPr>
        <sz val="11"/>
        <color theme="1"/>
        <rFont val="Calibri"/>
        <family val="2"/>
        <charset val="238"/>
        <scheme val="minor"/>
      </rPr>
      <t/>
    </r>
  </si>
  <si>
    <r>
      <t>1.1.2027</t>
    </r>
    <r>
      <rPr>
        <sz val="11"/>
        <color theme="1"/>
        <rFont val="Calibri"/>
        <family val="2"/>
        <charset val="238"/>
      </rPr>
      <t>—</t>
    </r>
    <r>
      <rPr>
        <sz val="11"/>
        <color theme="1"/>
        <rFont val="Calibri"/>
        <family val="2"/>
        <charset val="238"/>
        <scheme val="minor"/>
      </rPr>
      <t>31.12.2027</t>
    </r>
    <r>
      <rPr>
        <sz val="11"/>
        <color theme="1"/>
        <rFont val="Calibri"/>
        <family val="2"/>
        <charset val="238"/>
        <scheme val="minor"/>
      </rPr>
      <t/>
    </r>
  </si>
  <si>
    <r>
      <t>1.1.2028</t>
    </r>
    <r>
      <rPr>
        <sz val="11"/>
        <color theme="1"/>
        <rFont val="Calibri"/>
        <family val="2"/>
        <charset val="238"/>
      </rPr>
      <t>—</t>
    </r>
    <r>
      <rPr>
        <sz val="11"/>
        <color theme="1"/>
        <rFont val="Calibri"/>
        <family val="2"/>
        <charset val="238"/>
        <scheme val="minor"/>
      </rPr>
      <t>31.12.2028</t>
    </r>
    <r>
      <rPr>
        <sz val="11"/>
        <color theme="1"/>
        <rFont val="Calibri"/>
        <family val="2"/>
        <charset val="238"/>
        <scheme val="minor"/>
      </rPr>
      <t/>
    </r>
  </si>
  <si>
    <r>
      <t>1.1.2029</t>
    </r>
    <r>
      <rPr>
        <sz val="11"/>
        <color theme="1"/>
        <rFont val="Calibri"/>
        <family val="2"/>
        <charset val="238"/>
      </rPr>
      <t>—</t>
    </r>
    <r>
      <rPr>
        <sz val="11"/>
        <color theme="1"/>
        <rFont val="Calibri"/>
        <family val="2"/>
        <charset val="238"/>
        <scheme val="minor"/>
      </rPr>
      <t>31.12.2029</t>
    </r>
    <r>
      <rPr>
        <sz val="11"/>
        <color theme="1"/>
        <rFont val="Calibri"/>
        <family val="2"/>
        <charset val="238"/>
        <scheme val="minor"/>
      </rPr>
      <t/>
    </r>
  </si>
  <si>
    <r>
      <t>1.1.2030</t>
    </r>
    <r>
      <rPr>
        <sz val="11"/>
        <color theme="1"/>
        <rFont val="Calibri"/>
        <family val="2"/>
        <charset val="238"/>
      </rPr>
      <t>—</t>
    </r>
    <r>
      <rPr>
        <sz val="11"/>
        <color theme="1"/>
        <rFont val="Calibri"/>
        <family val="2"/>
        <charset val="238"/>
        <scheme val="minor"/>
      </rPr>
      <t>31.12.2030</t>
    </r>
    <r>
      <rPr>
        <sz val="11"/>
        <color theme="1"/>
        <rFont val="Calibri"/>
        <family val="2"/>
        <charset val="238"/>
        <scheme val="minor"/>
      </rPr>
      <t/>
    </r>
  </si>
  <si>
    <r>
      <t>1.1.2031</t>
    </r>
    <r>
      <rPr>
        <sz val="11"/>
        <color theme="1"/>
        <rFont val="Calibri"/>
        <family val="2"/>
        <charset val="238"/>
      </rPr>
      <t>—</t>
    </r>
    <r>
      <rPr>
        <sz val="11"/>
        <color theme="1"/>
        <rFont val="Calibri"/>
        <family val="2"/>
        <charset val="238"/>
        <scheme val="minor"/>
      </rPr>
      <t>31.12.2031</t>
    </r>
    <r>
      <rPr>
        <sz val="11"/>
        <color theme="1"/>
        <rFont val="Calibri"/>
        <family val="2"/>
        <charset val="238"/>
        <scheme val="minor"/>
      </rPr>
      <t/>
    </r>
  </si>
  <si>
    <r>
      <t>1.1.2032</t>
    </r>
    <r>
      <rPr>
        <sz val="11"/>
        <color theme="1"/>
        <rFont val="Calibri"/>
        <family val="2"/>
        <charset val="238"/>
      </rPr>
      <t>—</t>
    </r>
    <r>
      <rPr>
        <sz val="11"/>
        <color theme="1"/>
        <rFont val="Calibri"/>
        <family val="2"/>
        <charset val="238"/>
        <scheme val="minor"/>
      </rPr>
      <t>31.12.2032</t>
    </r>
    <r>
      <rPr>
        <sz val="11"/>
        <color theme="1"/>
        <rFont val="Calibri"/>
        <family val="2"/>
        <charset val="238"/>
        <scheme val="minor"/>
      </rPr>
      <t/>
    </r>
  </si>
  <si>
    <r>
      <t>1.1.2033</t>
    </r>
    <r>
      <rPr>
        <sz val="11"/>
        <color theme="1"/>
        <rFont val="Calibri"/>
        <family val="2"/>
        <charset val="238"/>
      </rPr>
      <t>—</t>
    </r>
    <r>
      <rPr>
        <sz val="11"/>
        <color theme="1"/>
        <rFont val="Calibri"/>
        <family val="2"/>
        <charset val="238"/>
        <scheme val="minor"/>
      </rPr>
      <t>31.12.2033</t>
    </r>
    <r>
      <rPr>
        <sz val="11"/>
        <color theme="1"/>
        <rFont val="Calibri"/>
        <family val="2"/>
        <charset val="238"/>
        <scheme val="minor"/>
      </rPr>
      <t/>
    </r>
  </si>
  <si>
    <r>
      <t>1.1.2034</t>
    </r>
    <r>
      <rPr>
        <sz val="11"/>
        <color theme="1"/>
        <rFont val="Calibri"/>
        <family val="2"/>
        <charset val="238"/>
      </rPr>
      <t>—</t>
    </r>
    <r>
      <rPr>
        <sz val="11"/>
        <color theme="1"/>
        <rFont val="Calibri"/>
        <family val="2"/>
        <charset val="238"/>
        <scheme val="minor"/>
      </rPr>
      <t>31.12.2034</t>
    </r>
    <r>
      <rPr>
        <sz val="11"/>
        <color theme="1"/>
        <rFont val="Calibri"/>
        <family val="2"/>
        <charset val="238"/>
        <scheme val="minor"/>
      </rPr>
      <t/>
    </r>
  </si>
  <si>
    <r>
      <t>1.1.2035</t>
    </r>
    <r>
      <rPr>
        <sz val="11"/>
        <color theme="1"/>
        <rFont val="Calibri"/>
        <family val="2"/>
        <charset val="238"/>
      </rPr>
      <t>—</t>
    </r>
    <r>
      <rPr>
        <sz val="11"/>
        <color theme="1"/>
        <rFont val="Calibri"/>
        <family val="2"/>
        <charset val="238"/>
        <scheme val="minor"/>
      </rPr>
      <t>31.12.2035</t>
    </r>
    <r>
      <rPr>
        <sz val="11"/>
        <color theme="1"/>
        <rFont val="Calibri"/>
        <family val="2"/>
        <charset val="238"/>
        <scheme val="minor"/>
      </rPr>
      <t/>
    </r>
  </si>
  <si>
    <r>
      <t>1.1.2036</t>
    </r>
    <r>
      <rPr>
        <sz val="11"/>
        <color theme="1"/>
        <rFont val="Calibri"/>
        <family val="2"/>
        <charset val="238"/>
      </rPr>
      <t>—</t>
    </r>
    <r>
      <rPr>
        <sz val="11"/>
        <color theme="1"/>
        <rFont val="Calibri"/>
        <family val="2"/>
        <charset val="238"/>
        <scheme val="minor"/>
      </rPr>
      <t>31.12.2036</t>
    </r>
    <r>
      <rPr>
        <sz val="11"/>
        <color theme="1"/>
        <rFont val="Calibri"/>
        <family val="2"/>
        <charset val="238"/>
        <scheme val="minor"/>
      </rPr>
      <t/>
    </r>
  </si>
  <si>
    <r>
      <t>1.1.2037</t>
    </r>
    <r>
      <rPr>
        <sz val="11"/>
        <color theme="1"/>
        <rFont val="Calibri"/>
        <family val="2"/>
        <charset val="238"/>
      </rPr>
      <t>—</t>
    </r>
    <r>
      <rPr>
        <sz val="11"/>
        <color theme="1"/>
        <rFont val="Calibri"/>
        <family val="2"/>
        <charset val="238"/>
        <scheme val="minor"/>
      </rPr>
      <t>31.12.2037</t>
    </r>
    <r>
      <rPr>
        <sz val="11"/>
        <color theme="1"/>
        <rFont val="Calibri"/>
        <family val="2"/>
        <charset val="238"/>
        <scheme val="minor"/>
      </rPr>
      <t/>
    </r>
  </si>
  <si>
    <r>
      <t>1.1.2038</t>
    </r>
    <r>
      <rPr>
        <sz val="11"/>
        <color theme="1"/>
        <rFont val="Calibri"/>
        <family val="2"/>
        <charset val="238"/>
      </rPr>
      <t>—</t>
    </r>
    <r>
      <rPr>
        <sz val="11"/>
        <color theme="1"/>
        <rFont val="Calibri"/>
        <family val="2"/>
        <charset val="238"/>
        <scheme val="minor"/>
      </rPr>
      <t>31.12.2038</t>
    </r>
    <r>
      <rPr>
        <sz val="11"/>
        <color theme="1"/>
        <rFont val="Calibri"/>
        <family val="2"/>
        <charset val="238"/>
        <scheme val="minor"/>
      </rPr>
      <t/>
    </r>
  </si>
  <si>
    <r>
      <t>1.1.2039</t>
    </r>
    <r>
      <rPr>
        <sz val="11"/>
        <color theme="1"/>
        <rFont val="Calibri"/>
        <family val="2"/>
        <charset val="238"/>
      </rPr>
      <t>—</t>
    </r>
    <r>
      <rPr>
        <sz val="11"/>
        <color theme="1"/>
        <rFont val="Calibri"/>
        <family val="2"/>
        <charset val="238"/>
        <scheme val="minor"/>
      </rPr>
      <t>31.12.2039</t>
    </r>
    <r>
      <rPr>
        <sz val="11"/>
        <color theme="1"/>
        <rFont val="Calibri"/>
        <family val="2"/>
        <charset val="238"/>
        <scheme val="minor"/>
      </rPr>
      <t/>
    </r>
  </si>
  <si>
    <t>Podzemní stavby se samostatným účelovým určením a drobné stavby se označí jménem ulice, názvem obce a poštovním směrovacím číslem. Nemovitosti v zahraničí se označí za pomoci dostupných identifikátorů (např.: obec, ulice, č. p.).</t>
  </si>
  <si>
    <t>Od—Do 4)*</t>
  </si>
  <si>
    <r>
      <t>Od</t>
    </r>
    <r>
      <rPr>
        <sz val="10"/>
        <color theme="1"/>
        <rFont val="Calibri"/>
        <family val="2"/>
        <charset val="238"/>
      </rPr>
      <t>—Do 4)*</t>
    </r>
  </si>
  <si>
    <r>
      <rPr>
        <i/>
        <vertAlign val="superscript"/>
        <sz val="7"/>
        <color theme="1"/>
        <rFont val="Calibri"/>
        <family val="2"/>
        <charset val="238"/>
        <scheme val="minor"/>
      </rPr>
      <t>***)</t>
    </r>
    <r>
      <rPr>
        <i/>
        <sz val="7"/>
        <color theme="1"/>
        <rFont val="Calibri"/>
        <family val="2"/>
        <charset val="238"/>
        <scheme val="minor"/>
      </rPr>
      <t xml:space="preserve"> Vyplňte pouze tehdy, podáváte-li oznámení za jiné období než je předvyplněno v kolonce "Od</t>
    </r>
    <r>
      <rPr>
        <sz val="7"/>
        <color theme="1"/>
        <rFont val="Calibri"/>
        <family val="2"/>
        <charset val="238"/>
      </rPr>
      <t>—</t>
    </r>
    <r>
      <rPr>
        <i/>
        <sz val="7"/>
        <color theme="1"/>
        <rFont val="Calibri"/>
        <family val="2"/>
        <charset val="238"/>
      </rPr>
      <t>Do", tj. podáváte-li průběžné oznámení za rok, ve kterém jste zahájil/a výkon funkce. Poté uvedete datum zahájení výkonu funkce=datum složení slibu a datum 31. 12. daného roku.</t>
    </r>
  </si>
  <si>
    <t>List  č. 04 - Provozování rozhlasového nebo televizního vysílání nebo vydávání periodického tisku</t>
  </si>
  <si>
    <t>1.1.2018—31.12.2018</t>
  </si>
  <si>
    <t>Podnikání nebo provozování jiné samostatné výdělečné činnosti 5)</t>
  </si>
  <si>
    <t>Poznámka  9)</t>
  </si>
  <si>
    <t>Společník nebo člen podnikající právnické osoby 10)</t>
  </si>
  <si>
    <t>Poznámka 14)</t>
  </si>
  <si>
    <t>Člen statutárního orgánu, člen řídícího, dozorčího nebo kontrolního orgánu 
podnikající právnické osoby 15)</t>
  </si>
  <si>
    <t>Poznámka 20)</t>
  </si>
  <si>
    <t>Provozování rozhlasového nebo televizního vysílání nebo vydávání periodického 
tisku 21)</t>
  </si>
  <si>
    <t>Název média 24)</t>
  </si>
  <si>
    <t>Poznámka 28)</t>
  </si>
  <si>
    <t>Další činnost v pracovněprávním nebo obdobném vztahu nebo ve služebním 
poměru, nejde-li o vztah nebo poměr, v němž působí jako veřejný funkcionář 29)</t>
  </si>
  <si>
    <t>Poznámka 34)</t>
  </si>
  <si>
    <t>Věci nemovité 36)</t>
  </si>
  <si>
    <t>Uveďte nemovité věci zapsané v katastru nemovitostí i nemovité věci nezapsané v katastru nemovitostí (např. nemovitost v zahraničí, drobnou stavbu), které jste nově nabyl/a za období uvedené na první straně tohoto oznámení. Nemovitosti zapsané v katastru nemovitostí označte podle údajů zapsaných na listu vlastnictví z katastru nemovitostí. Nemovité věci neevidované v katastru nemovitostí označte druhem nemovité věci. Jedná-li se o nemovitou věc v zahraničí, tak ta se označí pomocí dostupných identifikátorů (např. obec, ulice, č. p.). Podzemní stavby se samostatným účelovým určením a drobné stavby se označí jménem ulice, názvem obce a poštovním směrovacím číslem.  37)</t>
  </si>
  <si>
    <t>Předmět 6)*</t>
  </si>
  <si>
    <t>Místo výkonu podnikání nebo provozování jiné samostatné výdělečné činnosti 8)*</t>
  </si>
  <si>
    <t>Obchodní firma/název 11)*</t>
  </si>
  <si>
    <t>IČO 12)*</t>
  </si>
  <si>
    <t>Sídlo právnické osoby 13)*</t>
  </si>
  <si>
    <t>Člen statutárního orgánu, člen řídícího, dozorčího nebo kontrolního orgánu podnikající právnické osoby 15)</t>
  </si>
  <si>
    <t>Obchodní firma/název 16)*</t>
  </si>
  <si>
    <t>IČO 17)*</t>
  </si>
  <si>
    <t>Sídlo právnické osoby 19)*</t>
  </si>
  <si>
    <t>Provozování rozhlasového nebo televizního vysílání nebo vydávání periodického tisku 21)</t>
  </si>
  <si>
    <t>Další činnost v pracovněprávním nebo obdobném vztahu nebo ve služebním poměru, nejde-li o vztah nebo poměr, v němž působí jako veřejný funkcionář 29)</t>
  </si>
  <si>
    <t>Jméno/název 31)*</t>
  </si>
  <si>
    <t>IČO 32)*</t>
  </si>
  <si>
    <t>Místo výkonu podnikaní/sídlo právnické osoby  33)*</t>
  </si>
  <si>
    <t>Jméno*, příjmení 35)*</t>
  </si>
  <si>
    <t>Vyplněné oznámení vlastnoručně podepište a podejte i v případě, že nenastaly žádné skutečnosti, které by podléhaly oznamovací povinnosti.</t>
  </si>
  <si>
    <r>
      <rPr>
        <b/>
        <sz val="9"/>
        <color theme="1"/>
        <rFont val="Calibri"/>
        <family val="2"/>
        <charset val="238"/>
        <scheme val="minor"/>
      </rPr>
      <t>2)* – Zvolte dle nabízených možností funkci:</t>
    </r>
    <r>
      <rPr>
        <sz val="9"/>
        <color theme="1"/>
        <rFont val="Calibri"/>
        <family val="2"/>
        <charset val="238"/>
        <scheme val="minor"/>
      </rPr>
      <t xml:space="preserve"> předsedkyně/předseda, místopředsedkyně/místopředseda, předsedkyně senátu/předseda senátu, předsedkyně kolegia/ předseda kolegia, soudkyně/ soudce.
</t>
    </r>
    <r>
      <rPr>
        <b/>
        <sz val="9"/>
        <color theme="1"/>
        <rFont val="Calibri"/>
        <family val="2"/>
        <charset val="238"/>
        <scheme val="minor"/>
      </rPr>
      <t>7)* – Zvolte dle nabízených možností:</t>
    </r>
    <r>
      <rPr>
        <sz val="9"/>
        <color theme="1"/>
        <rFont val="Calibri"/>
        <family val="2"/>
        <charset val="238"/>
        <scheme val="minor"/>
      </rPr>
      <t xml:space="preserve"> prostřednictvím odpovědného zástupce, samostatně. 
</t>
    </r>
    <r>
      <rPr>
        <b/>
        <sz val="9"/>
        <color theme="1"/>
        <rFont val="Calibri"/>
        <family val="2"/>
        <charset val="238"/>
        <scheme val="minor"/>
      </rPr>
      <t>18)* – Uveďte příslušný orgán z nabídky:</t>
    </r>
    <r>
      <rPr>
        <sz val="9"/>
        <color theme="1"/>
        <rFont val="Calibri"/>
        <family val="2"/>
        <charset val="238"/>
        <scheme val="minor"/>
      </rPr>
      <t xml:space="preserve"> dozorčí orgán, kontrolní orgán, řídící orgán, statutární orgán, jiné; jde-li o jiný, než uvedený orgán, vyberte možnost "jiné" a konkretizujte jej v poznámce.
</t>
    </r>
    <r>
      <rPr>
        <b/>
        <sz val="9"/>
        <color theme="1"/>
        <rFont val="Calibri"/>
        <family val="2"/>
        <charset val="238"/>
        <scheme val="minor"/>
      </rPr>
      <t>22)* – Zvolte předmět z nabízených možností:</t>
    </r>
    <r>
      <rPr>
        <sz val="9"/>
        <color theme="1"/>
        <rFont val="Calibri"/>
        <family val="2"/>
        <charset val="238"/>
        <scheme val="minor"/>
      </rPr>
      <t xml:space="preserve"> provozování rozhlasového vysílání, provozování televizního vysílání, vydávání periodického tisku.
</t>
    </r>
    <r>
      <rPr>
        <b/>
        <sz val="9"/>
        <color theme="1"/>
        <rFont val="Calibri"/>
        <family val="2"/>
        <charset val="238"/>
        <scheme val="minor"/>
      </rPr>
      <t>23)* – Vyberte z nabízených možností způsob:</t>
    </r>
    <r>
      <rPr>
        <sz val="9"/>
        <color theme="1"/>
        <rFont val="Calibri"/>
        <family val="2"/>
        <charset val="238"/>
        <scheme val="minor"/>
      </rPr>
      <t xml:space="preserve"> jako společník, člen nebo ovládající osoba právnické osoby, která je provozovatelem rozhlasového nebo televizního vysílání nebo vydavatelem periodického tisku; samostatně.
</t>
    </r>
    <r>
      <rPr>
        <b/>
        <sz val="9"/>
        <color theme="1"/>
        <rFont val="Calibri"/>
        <family val="2"/>
        <charset val="238"/>
        <scheme val="minor"/>
      </rPr>
      <t>30)* – Uveďte druh vykonávané činnosti z nabídky:</t>
    </r>
    <r>
      <rPr>
        <sz val="9"/>
        <color theme="1"/>
        <rFont val="Calibri"/>
        <family val="2"/>
        <charset val="238"/>
        <scheme val="minor"/>
      </rPr>
      <t xml:space="preserve"> pracovněprávní vztah, služební poměr, obdobný vztah. Obdobným vztahem se rozumí např. dohoda o pracovní činnosti nebo dohoda o provedení práce.
</t>
    </r>
    <r>
      <rPr>
        <b/>
        <sz val="9"/>
        <color theme="1"/>
        <rFont val="Calibri"/>
        <family val="2"/>
        <charset val="238"/>
        <scheme val="minor"/>
      </rPr>
      <t>38)* – Vyberte z nabízených možností druh nemovité věci, který jste nabyl/a:</t>
    </r>
    <r>
      <rPr>
        <sz val="9"/>
        <color theme="1"/>
        <rFont val="Calibri"/>
        <family val="2"/>
        <charset val="238"/>
        <scheme val="minor"/>
      </rPr>
      <t xml:space="preserve"> pozemek, stavba, jednotka, právo stavby, jiné.
</t>
    </r>
    <r>
      <rPr>
        <b/>
        <sz val="9"/>
        <color theme="1"/>
        <rFont val="Calibri"/>
        <family val="2"/>
        <charset val="238"/>
        <scheme val="minor"/>
      </rPr>
      <t>39)* – V závislosti na zvoleném druhu nemovité věci zvolte specifikaci druhu:</t>
    </r>
    <r>
      <rPr>
        <sz val="9"/>
        <color theme="1"/>
        <rFont val="Calibri"/>
        <family val="2"/>
        <charset val="238"/>
        <scheme val="minor"/>
      </rPr>
      <t xml:space="preserve">
</t>
    </r>
    <r>
      <rPr>
        <b/>
        <sz val="9"/>
        <color theme="1"/>
        <rFont val="Calibri"/>
        <family val="2"/>
        <charset val="238"/>
        <scheme val="minor"/>
      </rPr>
      <t>- pozemek:</t>
    </r>
    <r>
      <rPr>
        <sz val="9"/>
        <color theme="1"/>
        <rFont val="Calibri"/>
        <family val="2"/>
        <charset val="238"/>
        <scheme val="minor"/>
      </rPr>
      <t xml:space="preserve"> chmelnice, lesní pozemek, orná půda, ostatní plocha, ovocný sad, trvalý travní porost, vinice, vodní plocha, zahrada, zastavěná plocha a nádvoří;
</t>
    </r>
    <r>
      <rPr>
        <b/>
        <sz val="9"/>
        <color theme="1"/>
        <rFont val="Calibri"/>
        <family val="2"/>
        <charset val="238"/>
        <scheme val="minor"/>
      </rPr>
      <t>- stavba:</t>
    </r>
    <r>
      <rPr>
        <sz val="9"/>
        <color theme="1"/>
        <rFont val="Calibri"/>
        <family val="2"/>
        <charset val="238"/>
        <scheme val="minor"/>
      </rPr>
      <t xml:space="preserve"> budova bez čísla popisného nebo evidenčního, budova s číslem evidenčním, budova s číslem popisným, budova s</t>
    </r>
    <r>
      <rPr>
        <sz val="9"/>
        <color theme="1"/>
        <rFont val="Calibri"/>
        <family val="2"/>
        <charset val="238"/>
      </rPr>
      <t> </t>
    </r>
    <r>
      <rPr>
        <sz val="9"/>
        <color theme="1"/>
        <rFont val="Calibri"/>
        <family val="2"/>
        <charset val="238"/>
        <scheme val="minor"/>
      </rPr>
      <t xml:space="preserve">rozestavěnými jednotkami, rozestavěná budova, vodní díllo;
</t>
    </r>
    <r>
      <rPr>
        <b/>
        <sz val="9"/>
        <color theme="1"/>
        <rFont val="Calibri"/>
        <family val="2"/>
        <charset val="238"/>
        <scheme val="minor"/>
      </rPr>
      <t>- jednotka:</t>
    </r>
    <r>
      <rPr>
        <sz val="9"/>
        <color theme="1"/>
        <rFont val="Calibri"/>
        <family val="2"/>
        <charset val="238"/>
        <scheme val="minor"/>
      </rPr>
      <t xml:space="preserve"> ateliér, byt, dílna nebo provozovna, garáž, jiný nebytový prostor, rozestavěná jednotka, skupina bytů, skupina bytů a</t>
    </r>
    <r>
      <rPr>
        <sz val="9"/>
        <color theme="1"/>
        <rFont val="Calibri"/>
        <family val="2"/>
        <charset val="238"/>
      </rPr>
      <t> </t>
    </r>
    <r>
      <rPr>
        <sz val="9"/>
        <color theme="1"/>
        <rFont val="Calibri"/>
        <family val="2"/>
        <charset val="238"/>
        <scheme val="minor"/>
      </rPr>
      <t xml:space="preserve"> nebytových prostorů, skupina nebytových prostorů;
</t>
    </r>
    <r>
      <rPr>
        <b/>
        <sz val="9"/>
        <color theme="1"/>
        <rFont val="Calibri"/>
        <family val="2"/>
        <charset val="238"/>
        <scheme val="minor"/>
      </rPr>
      <t>- právo stavby:</t>
    </r>
    <r>
      <rPr>
        <sz val="9"/>
        <color theme="1"/>
        <rFont val="Calibri"/>
        <family val="2"/>
        <charset val="238"/>
        <scheme val="minor"/>
      </rPr>
      <t xml:space="preserve"> specifikace druhu se nevyplňuje;
</t>
    </r>
    <r>
      <rPr>
        <b/>
        <sz val="9"/>
        <color theme="1"/>
        <rFont val="Calibri"/>
        <family val="2"/>
        <charset val="238"/>
        <scheme val="minor"/>
      </rPr>
      <t>- jiné:</t>
    </r>
    <r>
      <rPr>
        <sz val="9"/>
        <color theme="1"/>
        <rFont val="Calibri"/>
        <family val="2"/>
        <charset val="238"/>
        <scheme val="minor"/>
      </rPr>
      <t xml:space="preserve"> specifikace druhu se nevyplňuje.
</t>
    </r>
    <r>
      <rPr>
        <u/>
        <sz val="9"/>
        <color theme="1"/>
        <rFont val="Calibri"/>
        <family val="2"/>
        <charset val="238"/>
        <scheme val="minor"/>
      </rPr>
      <t xml:space="preserve">
</t>
    </r>
    <r>
      <rPr>
        <b/>
        <u/>
        <sz val="9"/>
        <color theme="1"/>
        <rFont val="Calibri"/>
        <family val="2"/>
        <charset val="238"/>
        <scheme val="minor"/>
      </rPr>
      <t>Výčet povinných položek v závislosti na volbě druhu nemovité věci:</t>
    </r>
    <r>
      <rPr>
        <sz val="9"/>
        <color theme="1"/>
        <rFont val="Calibri"/>
        <family val="2"/>
        <charset val="238"/>
        <scheme val="minor"/>
      </rPr>
      <t xml:space="preserve">
- Při výběru: „</t>
    </r>
    <r>
      <rPr>
        <b/>
        <sz val="9"/>
        <color theme="1"/>
        <rFont val="Calibri"/>
        <family val="2"/>
        <charset val="238"/>
        <scheme val="minor"/>
      </rPr>
      <t>Pozemek</t>
    </r>
    <r>
      <rPr>
        <sz val="9"/>
        <color theme="1"/>
        <rFont val="Calibri"/>
        <family val="2"/>
        <charset val="238"/>
        <scheme val="minor"/>
      </rPr>
      <t>“, jsou povinné položky: Druh nemovité věci, Specifikace druhu, Způsob nabytí, Pořizovací cena,  Obec – katastrální území, Číslo LV, Parcelní číslo. 
- Při výběru: „</t>
    </r>
    <r>
      <rPr>
        <b/>
        <sz val="9"/>
        <color theme="1"/>
        <rFont val="Calibri"/>
        <family val="2"/>
        <charset val="238"/>
        <scheme val="minor"/>
      </rPr>
      <t>Stavba</t>
    </r>
    <r>
      <rPr>
        <sz val="9"/>
        <color theme="1"/>
        <rFont val="Calibri"/>
        <family val="2"/>
        <charset val="238"/>
        <scheme val="minor"/>
      </rPr>
      <t>“, je povinnost vyplnit: Druh nemovité věci, Specifikace druhu, Způsob nabytí, Pořizovací cena,  Obec – katastrální území, Číslo LV, Parcelní číslo, Číslo popisné/evidenční (je-li přiděleno). 
- Při výběru: „</t>
    </r>
    <r>
      <rPr>
        <b/>
        <sz val="9"/>
        <color theme="1"/>
        <rFont val="Calibri"/>
        <family val="2"/>
        <charset val="238"/>
        <scheme val="minor"/>
      </rPr>
      <t>Jednotka</t>
    </r>
    <r>
      <rPr>
        <sz val="9"/>
        <color theme="1"/>
        <rFont val="Calibri"/>
        <family val="2"/>
        <charset val="238"/>
        <scheme val="minor"/>
      </rPr>
      <t>“, je povinnost vyplnit: Druh nemovité věci, Specifikace druhu, Způsob nabytí, Pořizovací cena,  Obec – katastrální území, Číslo LV, Parcelní číslo.
- Při výběru: „</t>
    </r>
    <r>
      <rPr>
        <b/>
        <sz val="9"/>
        <color theme="1"/>
        <rFont val="Calibri"/>
        <family val="2"/>
        <charset val="238"/>
        <scheme val="minor"/>
      </rPr>
      <t>Právo stavby</t>
    </r>
    <r>
      <rPr>
        <sz val="9"/>
        <color theme="1"/>
        <rFont val="Calibri"/>
        <family val="2"/>
        <charset val="238"/>
        <scheme val="minor"/>
      </rPr>
      <t>“, je povinnost vyplnit: Druh nemovité věci, Způsob nabytí, Pořizovací cena, Obec – katastrální území, Číslo LV, Parcelní číslo.
- Při výběru: „</t>
    </r>
    <r>
      <rPr>
        <b/>
        <sz val="9"/>
        <color theme="1"/>
        <rFont val="Calibri"/>
        <family val="2"/>
        <charset val="238"/>
        <scheme val="minor"/>
      </rPr>
      <t>Jiné</t>
    </r>
    <r>
      <rPr>
        <sz val="9"/>
        <color theme="1"/>
        <rFont val="Calibri"/>
        <family val="2"/>
        <charset val="238"/>
        <scheme val="minor"/>
      </rPr>
      <t>“, je povinnost vyplnit: Druh nemovité věci, Způsob nabytí, Pořizovací cena, Parcelní číslo.
Jedná-li se o: 
- nemovitou věc v zahraničí, ta se dále označí pomocí dostupných identifikátorů (např.: obec, ulice, č. p.),
- podzemní stavbu se samostatným účelovým určením a drobnou stavbu, ta se označí jménem ulice, názvem obce a</t>
    </r>
    <r>
      <rPr>
        <sz val="9"/>
        <color theme="1"/>
        <rFont val="Calibri"/>
        <family val="2"/>
        <charset val="238"/>
      </rPr>
      <t> </t>
    </r>
    <r>
      <rPr>
        <sz val="9"/>
        <color theme="1"/>
        <rFont val="Calibri"/>
        <family val="2"/>
        <charset val="238"/>
        <scheme val="minor"/>
      </rPr>
      <t xml:space="preserve"> poštovním směrovacím číslem.
</t>
    </r>
    <r>
      <rPr>
        <b/>
        <sz val="9"/>
        <color theme="1"/>
        <rFont val="Calibri"/>
        <family val="2"/>
        <charset val="238"/>
        <scheme val="minor"/>
      </rPr>
      <t>40)* – Vyberte položku v závislosti na tom, jakým způsobem jste nemovitou věc nabyl/a:</t>
    </r>
    <r>
      <rPr>
        <sz val="9"/>
        <color theme="1"/>
        <rFont val="Calibri"/>
        <family val="2"/>
        <charset val="238"/>
        <scheme val="minor"/>
      </rPr>
      <t xml:space="preserve"> darovací smlouva, dědění, kupní smlouva, odkaz, směnná smlouva, smlouva o dílo, výstavba, jiné.
</t>
    </r>
    <r>
      <rPr>
        <b/>
        <sz val="9"/>
        <color theme="1"/>
        <rFont val="Calibri"/>
        <family val="2"/>
        <charset val="238"/>
        <scheme val="minor"/>
      </rPr>
      <t>44) – Vyberte z možností druh vlastnictví:</t>
    </r>
    <r>
      <rPr>
        <sz val="9"/>
        <color theme="1"/>
        <rFont val="Calibri"/>
        <family val="2"/>
        <charset val="238"/>
        <scheme val="minor"/>
      </rPr>
      <t xml:space="preserve"> výlučné, spoluvlastnictví, společné jmění manželů.
</t>
    </r>
    <r>
      <rPr>
        <b/>
        <sz val="9"/>
        <color theme="1"/>
        <rFont val="Calibri"/>
        <family val="2"/>
        <charset val="238"/>
        <scheme val="minor"/>
      </rPr>
      <t>47)* – Vyberte z nabízených možností:</t>
    </r>
    <r>
      <rPr>
        <sz val="9"/>
        <color theme="1"/>
        <rFont val="Calibri"/>
        <family val="2"/>
        <charset val="238"/>
        <scheme val="minor"/>
      </rPr>
      <t xml:space="preserve"> akcie, dluhopis, investiční list, kmenový list, podílový list, směnka, zatímní list nebo jiné; pokud vyberete možnost jiné, konkretizujte tento údaj v poznámce (např. šeky, náložné listy, skladištní listy).
</t>
    </r>
    <r>
      <rPr>
        <b/>
        <sz val="9"/>
        <color theme="1"/>
        <rFont val="Calibri"/>
        <family val="2"/>
        <charset val="238"/>
        <scheme val="minor"/>
      </rPr>
      <t xml:space="preserve">49) – Vyberte z možností druh vlastnictví: </t>
    </r>
    <r>
      <rPr>
        <sz val="9"/>
        <color theme="1"/>
        <rFont val="Calibri"/>
        <family val="2"/>
        <charset val="238"/>
        <scheme val="minor"/>
      </rPr>
      <t xml:space="preserve">výlučné, spoluvlastnictví, společné jmění manželů.
</t>
    </r>
    <r>
      <rPr>
        <b/>
        <sz val="9"/>
        <color theme="1"/>
        <rFont val="Calibri"/>
        <family val="2"/>
        <charset val="238"/>
        <scheme val="minor"/>
      </rPr>
      <t>55) – Vyberte z možností druh vlastnictví:</t>
    </r>
    <r>
      <rPr>
        <sz val="9"/>
        <color theme="1"/>
        <rFont val="Calibri"/>
        <family val="2"/>
        <charset val="238"/>
        <scheme val="minor"/>
      </rPr>
      <t xml:space="preserve"> výlučné, spoluvlastnictví, společné jmění manželů.
</t>
    </r>
    <r>
      <rPr>
        <b/>
        <sz val="9"/>
        <color theme="1"/>
        <rFont val="Calibri"/>
        <family val="2"/>
        <charset val="238"/>
        <scheme val="minor"/>
      </rPr>
      <t xml:space="preserve">61)* – Vyberte z nabídky způsob nabytí v závislosti na tom, jakým způsobem jste movitou věc nabyl/a: </t>
    </r>
    <r>
      <rPr>
        <sz val="9"/>
        <color theme="1"/>
        <rFont val="Calibri"/>
        <family val="2"/>
        <charset val="238"/>
        <scheme val="minor"/>
      </rPr>
      <t xml:space="preserve">darovací smlouva, dědění, kupní smlouva, odkaz, směnná smlouva, jiné; v případě výběru položky jiné, konkretizujte tento výběr v poznámce (např. výhra, nález).
</t>
    </r>
    <r>
      <rPr>
        <b/>
        <sz val="9"/>
        <color theme="1"/>
        <rFont val="Calibri"/>
        <family val="2"/>
        <charset val="238"/>
        <scheme val="minor"/>
      </rPr>
      <t>62) – Vyberte z možností druh vlastnictví:</t>
    </r>
    <r>
      <rPr>
        <sz val="9"/>
        <color theme="1"/>
        <rFont val="Calibri"/>
        <family val="2"/>
        <charset val="238"/>
        <scheme val="minor"/>
      </rPr>
      <t xml:space="preserve"> výlučné, spoluvlastnictví, společné jmění manželů.
</t>
    </r>
    <r>
      <rPr>
        <b/>
        <sz val="9"/>
        <color theme="1"/>
        <rFont val="Calibri"/>
        <family val="2"/>
        <charset val="238"/>
        <scheme val="minor"/>
      </rPr>
      <t>65)* – Vyberte z nabízených možností, o jaký druh příjmu se jedná:</t>
    </r>
    <r>
      <rPr>
        <sz val="9"/>
        <color theme="1"/>
        <rFont val="Calibri"/>
        <family val="2"/>
        <charset val="238"/>
        <scheme val="minor"/>
      </rPr>
      <t xml:space="preserve"> dar, dohoda o pracovní činnosti, dohoda o provedení práce, pracovní poměr, příjem z podnikatelské nebo jiné samostatné výdělečné činnosti, příjem z účasti nebo činnosti v podnikající právnické osobě, služební poměr, jiná majetková výhoda, jiný peněžitý příjem. </t>
    </r>
    <r>
      <rPr>
        <sz val="10"/>
        <color theme="1"/>
        <rFont val="Calibri"/>
        <family val="2"/>
        <charset val="238"/>
        <scheme val="minor"/>
      </rPr>
      <t xml:space="preserve">
</t>
    </r>
  </si>
  <si>
    <t>Seznam druhů nemovitých věcí a k nim seznam specifikace druhu naleznete
na straně číslo 6 v části Základní poučení.</t>
  </si>
  <si>
    <t>OZNÁMENÍ O ČINNOSTECH, MAJETKU, PŘÍJMECH A ZÁVAZCÍCH</t>
  </si>
  <si>
    <t>OZ 3 - NS/12/2024</t>
  </si>
  <si>
    <t>OZ 3 - NS/12/2024                List č. 03 - Člen statutárního orgánu, člen řídícího, dozorčího nebo kontrolního orgánu podnikající právnické osoby</t>
  </si>
  <si>
    <t>OZ 3 - NS/12/2024                              List č. 08 - Podíl v obchodní korporaci nepředstavovaný cenným papírem nebo zaknihovaným cenným papírem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</si>
</sst>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Kč&quot;"/>
    <numFmt numFmtId="165" formatCode="#,##0\ &quot;Kč&quot;"/>
    <numFmt numFmtId="166" formatCode="[&lt;=9999999]###\ ##\ ##;##\ ##\ ##\ ##"/>
  </numFmts>
  <fonts count="55" x14ac:knownFonts="1">
    <font>
      <sz val="11"/>
      <color theme="1"/>
      <name val="Calibri"/>
      <family val="2"/>
      <charset val="238"/>
      <scheme val="minor"/>
    </font>
    <font>
      <b/>
      <sz val="11"/>
      <color theme="0"/>
      <name val="Calibri"/>
      <family val="2"/>
      <charset val="238"/>
      <scheme val="minor"/>
    </font>
    <font>
      <i/>
      <sz val="11"/>
      <color rgb="FF7F7F7F"/>
      <name val="Calibri"/>
      <family val="2"/>
      <charset val="238"/>
      <scheme val="minor"/>
    </font>
    <font>
      <sz val="9"/>
      <color theme="1"/>
      <name val="Calibri"/>
      <family val="2"/>
      <charset val="238"/>
      <scheme val="minor"/>
    </font>
    <font>
      <sz val="8"/>
      <color theme="1"/>
      <name val="Calibri"/>
      <family val="2"/>
      <charset val="238"/>
      <scheme val="minor"/>
    </font>
    <font>
      <b/>
      <sz val="9"/>
      <color theme="1"/>
      <name val="Calibri"/>
      <family val="2"/>
      <charset val="238"/>
      <scheme val="minor"/>
    </font>
    <font>
      <b/>
      <sz val="9"/>
      <color theme="0"/>
      <name val="Calibri"/>
      <family val="2"/>
      <charset val="238"/>
      <scheme val="minor"/>
    </font>
    <font>
      <i/>
      <sz val="9"/>
      <color rgb="FF7F7F7F"/>
      <name val="Calibri"/>
      <family val="2"/>
      <charset val="238"/>
      <scheme val="minor"/>
    </font>
    <font>
      <i/>
      <sz val="9"/>
      <color theme="0" tint="-0.499984740745262"/>
      <name val="Calibri"/>
      <family val="2"/>
      <charset val="238"/>
      <scheme val="minor"/>
    </font>
    <font>
      <sz val="10"/>
      <color theme="1"/>
      <name val="Calibri"/>
      <family val="2"/>
      <charset val="238"/>
      <scheme val="minor"/>
    </font>
    <font>
      <i/>
      <sz val="10"/>
      <color rgb="FF7F7F7F"/>
      <name val="Calibri"/>
      <family val="2"/>
      <charset val="238"/>
      <scheme val="minor"/>
    </font>
    <font>
      <i/>
      <sz val="9"/>
      <color theme="1"/>
      <name val="Calibri"/>
      <family val="2"/>
      <charset val="238"/>
      <scheme val="minor"/>
    </font>
    <font>
      <sz val="8.5"/>
      <color theme="1"/>
      <name val="Calibri"/>
      <family val="2"/>
      <charset val="238"/>
      <scheme val="minor"/>
    </font>
    <font>
      <b/>
      <sz val="8"/>
      <color theme="1"/>
      <name val="Calibri"/>
      <family val="2"/>
      <charset val="238"/>
      <scheme val="minor"/>
    </font>
    <font>
      <b/>
      <sz val="10"/>
      <color theme="1"/>
      <name val="Calibri"/>
      <family val="2"/>
      <charset val="238"/>
      <scheme val="minor"/>
    </font>
    <font>
      <i/>
      <sz val="10"/>
      <color rgb="FF000000"/>
      <name val="Calibri"/>
      <family val="2"/>
      <charset val="238"/>
      <scheme val="minor"/>
    </font>
    <font>
      <sz val="9"/>
      <color indexed="81"/>
      <name val="Tahoma"/>
      <family val="2"/>
      <charset val="238"/>
    </font>
    <font>
      <sz val="8"/>
      <color indexed="81"/>
      <name val="Tahoma"/>
      <family val="2"/>
      <charset val="238"/>
    </font>
    <font>
      <sz val="9.5"/>
      <color theme="1"/>
      <name val="Calibri"/>
      <family val="2"/>
      <charset val="238"/>
      <scheme val="minor"/>
    </font>
    <font>
      <i/>
      <sz val="8"/>
      <color theme="1"/>
      <name val="Calibri"/>
      <family val="2"/>
      <charset val="238"/>
      <scheme val="minor"/>
    </font>
    <font>
      <sz val="11.5"/>
      <color theme="1"/>
      <name val="Calibri"/>
      <family val="2"/>
      <charset val="238"/>
      <scheme val="minor"/>
    </font>
    <font>
      <b/>
      <sz val="11"/>
      <color theme="1"/>
      <name val="Calibri"/>
      <family val="2"/>
      <charset val="238"/>
      <scheme val="minor"/>
    </font>
    <font>
      <i/>
      <sz val="9"/>
      <color rgb="FF000000"/>
      <name val="Calibri"/>
      <family val="2"/>
      <charset val="238"/>
      <scheme val="minor"/>
    </font>
    <font>
      <sz val="10"/>
      <name val="Calibri"/>
      <family val="2"/>
      <charset val="238"/>
      <scheme val="minor"/>
    </font>
    <font>
      <i/>
      <sz val="8.5"/>
      <color theme="1"/>
      <name val="Calibri"/>
      <family val="2"/>
      <charset val="238"/>
      <scheme val="minor"/>
    </font>
    <font>
      <b/>
      <sz val="7"/>
      <color theme="1"/>
      <name val="Calibri"/>
      <family val="2"/>
      <charset val="238"/>
      <scheme val="minor"/>
    </font>
    <font>
      <i/>
      <sz val="9"/>
      <color theme="0" tint="-0.34998626667073579"/>
      <name val="Calibri"/>
      <family val="2"/>
      <charset val="238"/>
      <scheme val="minor"/>
    </font>
    <font>
      <i/>
      <sz val="7.5"/>
      <color theme="1"/>
      <name val="Calibri"/>
      <family val="2"/>
      <charset val="238"/>
      <scheme val="minor"/>
    </font>
    <font>
      <sz val="7"/>
      <color theme="1"/>
      <name val="Calibri"/>
      <family val="2"/>
      <charset val="238"/>
      <scheme val="minor"/>
    </font>
    <font>
      <sz val="9"/>
      <color theme="1"/>
      <name val="Calibri"/>
      <family val="2"/>
      <charset val="238"/>
    </font>
    <font>
      <i/>
      <sz val="9"/>
      <color theme="0" tint="-0.14999847407452621"/>
      <name val="Calibri"/>
      <family val="2"/>
      <charset val="238"/>
      <scheme val="minor"/>
    </font>
    <font>
      <sz val="7"/>
      <color indexed="81"/>
      <name val="Tahoma"/>
      <family val="2"/>
      <charset val="238"/>
    </font>
    <font>
      <sz val="8"/>
      <color theme="0"/>
      <name val="Calibri"/>
      <family val="2"/>
      <charset val="238"/>
      <scheme val="minor"/>
    </font>
    <font>
      <sz val="8"/>
      <color theme="0" tint="-0.14996795556505021"/>
      <name val="Calibri"/>
      <family val="2"/>
      <charset val="238"/>
      <scheme val="minor"/>
    </font>
    <font>
      <b/>
      <sz val="10"/>
      <color theme="0" tint="-0.14996795556505021"/>
      <name val="Calibri"/>
      <family val="2"/>
      <charset val="238"/>
      <scheme val="minor"/>
    </font>
    <font>
      <sz val="9"/>
      <name val="Calibri"/>
      <family val="2"/>
      <charset val="238"/>
      <scheme val="minor"/>
    </font>
    <font>
      <sz val="9.5"/>
      <name val="Calibri"/>
      <family val="2"/>
      <charset val="238"/>
      <scheme val="minor"/>
    </font>
    <font>
      <sz val="10"/>
      <color theme="0"/>
      <name val="Calibri"/>
      <family val="2"/>
      <charset val="238"/>
      <scheme val="minor"/>
    </font>
    <font>
      <i/>
      <sz val="9"/>
      <color theme="0"/>
      <name val="Calibri"/>
      <family val="2"/>
      <charset val="238"/>
      <scheme val="minor"/>
    </font>
    <font>
      <b/>
      <i/>
      <sz val="9"/>
      <color theme="0"/>
      <name val="Calibri"/>
      <family val="2"/>
      <charset val="238"/>
      <scheme val="minor"/>
    </font>
    <font>
      <b/>
      <sz val="9"/>
      <name val="Calibri"/>
      <family val="2"/>
      <charset val="238"/>
      <scheme val="minor"/>
    </font>
    <font>
      <i/>
      <sz val="7"/>
      <color theme="1"/>
      <name val="Calibri"/>
      <family val="2"/>
      <charset val="238"/>
      <scheme val="minor"/>
    </font>
    <font>
      <i/>
      <vertAlign val="superscript"/>
      <sz val="7"/>
      <color theme="1"/>
      <name val="Calibri"/>
      <family val="2"/>
      <charset val="238"/>
      <scheme val="minor"/>
    </font>
    <font>
      <u/>
      <sz val="9"/>
      <color theme="1"/>
      <name val="Calibri"/>
      <family val="2"/>
      <charset val="238"/>
      <scheme val="minor"/>
    </font>
    <font>
      <b/>
      <u/>
      <sz val="9"/>
      <color theme="1"/>
      <name val="Calibri"/>
      <family val="2"/>
      <charset val="238"/>
      <scheme val="minor"/>
    </font>
    <font>
      <sz val="7"/>
      <color theme="1"/>
      <name val="Calibri"/>
      <family val="2"/>
      <charset val="238"/>
    </font>
    <font>
      <i/>
      <sz val="7"/>
      <color theme="1"/>
      <name val="Calibri"/>
      <family val="2"/>
      <charset val="238"/>
    </font>
    <font>
      <sz val="9"/>
      <color theme="0"/>
      <name val="Calibri"/>
      <family val="2"/>
      <charset val="238"/>
      <scheme val="minor"/>
    </font>
    <font>
      <b/>
      <sz val="8"/>
      <color indexed="81"/>
      <name val="Tahoma"/>
      <family val="2"/>
      <charset val="238"/>
    </font>
    <font>
      <sz val="11"/>
      <color theme="1"/>
      <name val="Calibri"/>
      <family val="2"/>
      <charset val="238"/>
    </font>
    <font>
      <b/>
      <sz val="11"/>
      <name val="Calibri"/>
      <family val="2"/>
      <charset val="238"/>
      <scheme val="minor"/>
    </font>
    <font>
      <sz val="10"/>
      <color theme="1"/>
      <name val="Calibri"/>
      <family val="2"/>
      <charset val="238"/>
    </font>
    <font>
      <i/>
      <sz val="10"/>
      <color theme="1"/>
      <name val="Calibri"/>
      <family val="2"/>
      <charset val="238"/>
      <scheme val="minor"/>
    </font>
    <font>
      <sz val="11"/>
      <color rgb="FF000000"/>
      <name val="Calibri"/>
      <family val="2"/>
      <charset val="238"/>
    </font>
    <font>
      <sz val="8"/>
      <color rgb="FF000000"/>
      <name val="Tahoma"/>
      <family val="2"/>
      <charset val="238"/>
    </font>
  </fonts>
  <fills count="15">
    <fill>
      <patternFill patternType="none"/>
    </fill>
    <fill>
      <patternFill patternType="gray125"/>
    </fill>
    <fill>
      <patternFill patternType="solid">
        <fgColor theme="0" tint="-0.14999847407452621"/>
        <bgColor indexed="64"/>
      </patternFill>
    </fill>
    <fill>
      <patternFill patternType="solid">
        <fgColor rgb="FFA5A5A5"/>
      </patternFill>
    </fill>
    <fill>
      <patternFill patternType="solid">
        <fgColor rgb="FFFFFF00"/>
        <bgColor indexed="64"/>
      </patternFill>
    </fill>
    <fill>
      <patternFill patternType="solid">
        <fgColor rgb="FF92D050"/>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3" tint="0.39997558519241921"/>
        <bgColor indexed="64"/>
      </patternFill>
    </fill>
    <fill>
      <patternFill patternType="solid">
        <fgColor theme="5" tint="0.79998168889431442"/>
        <bgColor indexed="64"/>
      </patternFill>
    </fill>
    <fill>
      <patternFill patternType="solid">
        <fgColor theme="6" tint="-0.249977111117893"/>
        <bgColor indexed="64"/>
      </patternFill>
    </fill>
  </fills>
  <borders count="4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indexed="64"/>
      </left>
      <right/>
      <top/>
      <bottom/>
      <diagonal/>
    </border>
    <border>
      <left style="thin">
        <color indexed="64"/>
      </left>
      <right style="thin">
        <color indexed="64"/>
      </right>
      <top/>
      <bottom style="thin">
        <color indexed="64"/>
      </bottom>
      <diagonal/>
    </border>
    <border>
      <left style="double">
        <color rgb="FF3F3F3F"/>
      </left>
      <right style="double">
        <color rgb="FF3F3F3F"/>
      </right>
      <top/>
      <bottom/>
      <diagonal/>
    </border>
    <border>
      <left style="thin">
        <color indexed="64"/>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style="thin">
        <color indexed="64"/>
      </left>
      <right style="thin">
        <color indexed="64"/>
      </right>
      <top style="thin">
        <color indexed="64"/>
      </top>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top/>
      <bottom style="hair">
        <color auto="1"/>
      </bottom>
      <diagonal/>
    </border>
    <border>
      <left/>
      <right style="hair">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dotted">
        <color indexed="64"/>
      </left>
      <right style="dotted">
        <color indexed="64"/>
      </right>
      <top style="dotted">
        <color indexed="64"/>
      </top>
      <bottom style="dotted">
        <color indexed="64"/>
      </bottom>
      <diagonal/>
    </border>
    <border>
      <left/>
      <right/>
      <top/>
      <bottom style="thick">
        <color indexed="64"/>
      </bottom>
      <diagonal/>
    </border>
    <border>
      <left style="thin">
        <color indexed="64"/>
      </left>
      <right style="thin">
        <color indexed="64"/>
      </right>
      <top style="thin">
        <color indexed="64"/>
      </top>
      <bottom style="thick">
        <color indexed="64"/>
      </bottom>
      <diagonal/>
    </border>
    <border>
      <left/>
      <right style="thin">
        <color indexed="64"/>
      </right>
      <top/>
      <bottom style="thick">
        <color auto="1"/>
      </bottom>
      <diagonal/>
    </border>
    <border>
      <left/>
      <right/>
      <top style="thick">
        <color auto="1"/>
      </top>
      <bottom/>
      <diagonal/>
    </border>
    <border>
      <left style="hair">
        <color auto="1"/>
      </left>
      <right style="hair">
        <color auto="1"/>
      </right>
      <top style="hair">
        <color auto="1"/>
      </top>
      <bottom style="medium">
        <color auto="1"/>
      </bottom>
      <diagonal/>
    </border>
    <border>
      <left style="hair">
        <color auto="1"/>
      </left>
      <right/>
      <top style="hair">
        <color auto="1"/>
      </top>
      <bottom style="medium">
        <color auto="1"/>
      </bottom>
      <diagonal/>
    </border>
    <border>
      <left/>
      <right style="hair">
        <color auto="1"/>
      </right>
      <top style="hair">
        <color auto="1"/>
      </top>
      <bottom style="medium">
        <color auto="1"/>
      </bottom>
      <diagonal/>
    </border>
    <border>
      <left style="thin">
        <color indexed="64"/>
      </left>
      <right style="thin">
        <color indexed="64"/>
      </right>
      <top style="thick">
        <color auto="1"/>
      </top>
      <bottom style="thin">
        <color indexed="64"/>
      </bottom>
      <diagonal/>
    </border>
    <border>
      <left style="thin">
        <color indexed="64"/>
      </left>
      <right/>
      <top style="thick">
        <color auto="1"/>
      </top>
      <bottom/>
      <diagonal/>
    </border>
    <border>
      <left/>
      <right style="thin">
        <color indexed="64"/>
      </right>
      <top style="thick">
        <color indexed="64"/>
      </top>
      <bottom/>
      <diagonal/>
    </border>
    <border>
      <left style="double">
        <color rgb="FF3F3F3F"/>
      </left>
      <right style="double">
        <color rgb="FF3F3F3F"/>
      </right>
      <top/>
      <bottom style="double">
        <color rgb="FF3F3F3F"/>
      </bottom>
      <diagonal/>
    </border>
    <border>
      <left style="thin">
        <color theme="0"/>
      </left>
      <right/>
      <top/>
      <bottom style="thick">
        <color theme="0"/>
      </bottom>
      <diagonal/>
    </border>
    <border>
      <left style="thin">
        <color theme="0"/>
      </left>
      <right/>
      <top/>
      <bottom style="thin">
        <color theme="0"/>
      </bottom>
      <diagonal/>
    </border>
    <border>
      <left style="thin">
        <color theme="0"/>
      </left>
      <right/>
      <top/>
      <bottom/>
      <diagonal/>
    </border>
    <border>
      <left/>
      <right/>
      <top/>
      <bottom style="thick">
        <color theme="0"/>
      </bottom>
      <diagonal/>
    </border>
    <border>
      <left/>
      <right/>
      <top/>
      <bottom style="thin">
        <color theme="0"/>
      </bottom>
      <diagonal/>
    </border>
    <border>
      <left/>
      <right/>
      <top style="thin">
        <color theme="0"/>
      </top>
      <bottom style="thin">
        <color theme="0"/>
      </bottom>
      <diagonal/>
    </border>
    <border>
      <left/>
      <right/>
      <top/>
      <bottom style="dotted">
        <color auto="1"/>
      </bottom>
      <diagonal/>
    </border>
    <border>
      <left/>
      <right/>
      <top/>
      <bottom style="hair">
        <color auto="1"/>
      </bottom>
      <diagonal/>
    </border>
    <border>
      <left style="double">
        <color rgb="FF3F3F3F"/>
      </left>
      <right/>
      <top/>
      <bottom style="double">
        <color rgb="FF3F3F3F"/>
      </bottom>
      <diagonal/>
    </border>
  </borders>
  <cellStyleXfs count="3">
    <xf numFmtId="0" fontId="0" fillId="0" borderId="0"/>
    <xf numFmtId="0" fontId="1" fillId="3" borderId="11" applyNumberFormat="0" applyAlignment="0" applyProtection="0"/>
    <xf numFmtId="0" fontId="2" fillId="0" borderId="0" applyNumberFormat="0" applyFill="0" applyBorder="0" applyAlignment="0" applyProtection="0"/>
  </cellStyleXfs>
  <cellXfs count="372">
    <xf numFmtId="0" fontId="0" fillId="0" borderId="0" xfId="0"/>
    <xf numFmtId="0" fontId="3" fillId="0" borderId="0" xfId="0" applyFont="1"/>
    <xf numFmtId="0" fontId="5" fillId="0" borderId="0" xfId="0" applyFont="1" applyAlignment="1">
      <alignment horizontal="center"/>
    </xf>
    <xf numFmtId="0" fontId="4" fillId="0" borderId="0" xfId="0" applyFont="1" applyAlignment="1">
      <alignment horizontal="left"/>
    </xf>
    <xf numFmtId="0" fontId="4" fillId="0" borderId="0" xfId="0" applyFont="1"/>
    <xf numFmtId="0" fontId="5" fillId="0" borderId="0" xfId="0" applyFont="1" applyAlignment="1">
      <alignment horizontal="left" vertical="top"/>
    </xf>
    <xf numFmtId="0" fontId="9" fillId="0" borderId="0" xfId="0" applyFont="1"/>
    <xf numFmtId="0" fontId="9" fillId="0" borderId="0" xfId="0" applyFont="1" applyAlignment="1">
      <alignment horizontal="left"/>
    </xf>
    <xf numFmtId="0" fontId="9" fillId="0" borderId="0" xfId="0" applyFont="1" applyAlignment="1">
      <alignment horizontal="left" vertical="center"/>
    </xf>
    <xf numFmtId="0" fontId="9" fillId="0" borderId="15" xfId="0" applyFont="1" applyBorder="1" applyAlignment="1">
      <alignment vertical="center" wrapText="1"/>
    </xf>
    <xf numFmtId="0" fontId="9" fillId="0" borderId="0" xfId="0" applyFont="1" applyAlignment="1">
      <alignment vertical="center" wrapText="1"/>
    </xf>
    <xf numFmtId="0" fontId="9" fillId="0" borderId="12" xfId="0" applyFont="1" applyBorder="1" applyAlignment="1">
      <alignment vertical="center" wrapText="1"/>
    </xf>
    <xf numFmtId="0" fontId="9" fillId="0" borderId="0" xfId="0" applyFont="1" applyAlignment="1">
      <alignment horizontal="left" wrapText="1"/>
    </xf>
    <xf numFmtId="0" fontId="9" fillId="0" borderId="0" xfId="0" applyFont="1" applyAlignment="1">
      <alignment wrapText="1"/>
    </xf>
    <xf numFmtId="0" fontId="9" fillId="0" borderId="0" xfId="0" applyFont="1" applyAlignment="1">
      <alignment horizontal="left" vertical="center" wrapText="1"/>
    </xf>
    <xf numFmtId="14" fontId="9" fillId="0" borderId="0" xfId="0" applyNumberFormat="1" applyFont="1" applyAlignment="1">
      <alignment vertical="center" wrapText="1"/>
    </xf>
    <xf numFmtId="0" fontId="6" fillId="3" borderId="11" xfId="1" applyFont="1" applyAlignment="1" applyProtection="1">
      <alignment horizontal="left" vertical="top"/>
    </xf>
    <xf numFmtId="0" fontId="6" fillId="3" borderId="14" xfId="1" applyFont="1" applyBorder="1" applyAlignment="1" applyProtection="1">
      <alignment horizontal="left" vertical="top"/>
    </xf>
    <xf numFmtId="0" fontId="14" fillId="0" borderId="0" xfId="0" applyFont="1" applyAlignment="1">
      <alignment wrapText="1"/>
    </xf>
    <xf numFmtId="0" fontId="5" fillId="0" borderId="0" xfId="0" applyFont="1" applyAlignment="1">
      <alignment vertical="center" wrapText="1"/>
    </xf>
    <xf numFmtId="0" fontId="7" fillId="0" borderId="0" xfId="2" applyFont="1" applyProtection="1"/>
    <xf numFmtId="0" fontId="7" fillId="0" borderId="0" xfId="2" applyFont="1" applyFill="1" applyProtection="1"/>
    <xf numFmtId="0" fontId="8" fillId="0" borderId="0" xfId="0" applyFont="1"/>
    <xf numFmtId="0" fontId="3" fillId="0" borderId="0" xfId="0" applyFont="1" applyAlignment="1">
      <alignment horizontal="right"/>
    </xf>
    <xf numFmtId="0" fontId="3" fillId="0" borderId="0" xfId="0" applyFont="1" applyAlignment="1">
      <alignment horizontal="left" vertical="top"/>
    </xf>
    <xf numFmtId="0" fontId="20" fillId="0" borderId="0" xfId="0" applyFont="1"/>
    <xf numFmtId="0" fontId="14" fillId="0" borderId="0" xfId="0" applyFont="1"/>
    <xf numFmtId="164" fontId="14" fillId="0" borderId="0" xfId="0" applyNumberFormat="1" applyFont="1"/>
    <xf numFmtId="0" fontId="3" fillId="0" borderId="0" xfId="0" applyFont="1" applyAlignment="1">
      <alignment horizontal="left" vertical="top" wrapText="1"/>
    </xf>
    <xf numFmtId="0" fontId="3" fillId="0" borderId="0" xfId="0" applyFont="1" applyAlignment="1">
      <alignment horizontal="center" vertical="top"/>
    </xf>
    <xf numFmtId="0" fontId="7" fillId="0" borderId="0" xfId="2" applyFont="1" applyFill="1" applyBorder="1" applyProtection="1"/>
    <xf numFmtId="0" fontId="9" fillId="0" borderId="0" xfId="0" applyFont="1" applyAlignment="1">
      <alignment vertical="center"/>
    </xf>
    <xf numFmtId="0" fontId="5" fillId="0" borderId="0" xfId="0" applyFont="1" applyAlignment="1">
      <alignment horizontal="center" wrapText="1"/>
    </xf>
    <xf numFmtId="0" fontId="5" fillId="0" borderId="0" xfId="0" applyFont="1" applyAlignment="1">
      <alignment horizontal="left"/>
    </xf>
    <xf numFmtId="0" fontId="3" fillId="0" borderId="0" xfId="0" applyFont="1" applyAlignment="1">
      <alignment horizontal="left"/>
    </xf>
    <xf numFmtId="0" fontId="11" fillId="0" borderId="0" xfId="0" applyFont="1" applyAlignment="1">
      <alignment vertical="top" wrapText="1"/>
    </xf>
    <xf numFmtId="0" fontId="3" fillId="0" borderId="0" xfId="0" applyFont="1" applyAlignment="1">
      <alignment horizontal="center"/>
    </xf>
    <xf numFmtId="0" fontId="3" fillId="0" borderId="0" xfId="0" applyFont="1" applyAlignment="1">
      <alignment wrapText="1"/>
    </xf>
    <xf numFmtId="0" fontId="3" fillId="0" borderId="0" xfId="0" applyFont="1" applyAlignment="1">
      <alignment vertical="top"/>
    </xf>
    <xf numFmtId="0" fontId="14" fillId="0" borderId="0" xfId="0" applyFont="1" applyAlignment="1">
      <alignment vertical="top" wrapText="1"/>
    </xf>
    <xf numFmtId="0" fontId="14" fillId="0" borderId="0" xfId="0" applyFont="1" applyAlignment="1">
      <alignment vertical="top"/>
    </xf>
    <xf numFmtId="0" fontId="3" fillId="0" borderId="0" xfId="0" applyFont="1" applyAlignment="1">
      <alignment horizontal="center" vertical="top" wrapText="1"/>
    </xf>
    <xf numFmtId="0" fontId="3" fillId="0" borderId="0" xfId="0" applyFont="1" applyAlignment="1">
      <alignment horizontal="justify" wrapText="1"/>
    </xf>
    <xf numFmtId="0" fontId="5" fillId="0" borderId="0" xfId="0" applyFont="1" applyAlignment="1">
      <alignment horizontal="center" vertical="top"/>
    </xf>
    <xf numFmtId="0" fontId="5" fillId="0" borderId="0" xfId="0" applyFont="1" applyAlignment="1">
      <alignment horizontal="center" vertical="center"/>
    </xf>
    <xf numFmtId="0" fontId="9" fillId="0" borderId="5" xfId="0" applyFont="1" applyBorder="1" applyAlignment="1">
      <alignment wrapText="1"/>
    </xf>
    <xf numFmtId="49" fontId="9" fillId="0" borderId="0" xfId="0" applyNumberFormat="1" applyFont="1" applyAlignment="1">
      <alignment vertical="top"/>
    </xf>
    <xf numFmtId="0" fontId="3" fillId="0" borderId="0" xfId="0" applyFont="1" applyAlignment="1">
      <alignment vertical="center"/>
    </xf>
    <xf numFmtId="0" fontId="19" fillId="0" borderId="0" xfId="0" applyFont="1" applyAlignment="1">
      <alignment vertical="center"/>
    </xf>
    <xf numFmtId="0" fontId="9" fillId="0" borderId="5" xfId="0" applyFont="1" applyBorder="1" applyAlignment="1">
      <alignment horizontal="left" vertical="center"/>
    </xf>
    <xf numFmtId="0" fontId="9" fillId="0" borderId="0" xfId="0" applyFont="1" applyAlignment="1">
      <alignment vertical="top"/>
    </xf>
    <xf numFmtId="0" fontId="9" fillId="0" borderId="0" xfId="0" applyFont="1" applyAlignment="1">
      <alignment horizontal="left" vertical="top"/>
    </xf>
    <xf numFmtId="0" fontId="9" fillId="0" borderId="3" xfId="0" applyFont="1" applyBorder="1" applyAlignment="1">
      <alignment wrapText="1"/>
    </xf>
    <xf numFmtId="0" fontId="14" fillId="0" borderId="7" xfId="0" applyFont="1" applyBorder="1" applyAlignment="1">
      <alignment wrapText="1"/>
    </xf>
    <xf numFmtId="0" fontId="5" fillId="0" borderId="0" xfId="0" applyFont="1" applyAlignment="1">
      <alignment horizontal="center" vertical="top" wrapText="1"/>
    </xf>
    <xf numFmtId="0" fontId="9" fillId="0" borderId="12" xfId="0" applyFont="1" applyBorder="1" applyAlignment="1">
      <alignment vertical="center"/>
    </xf>
    <xf numFmtId="0" fontId="14" fillId="0" borderId="0" xfId="0" applyFont="1" applyAlignment="1">
      <alignment horizontal="left" vertical="center"/>
    </xf>
    <xf numFmtId="49" fontId="9" fillId="0" borderId="0" xfId="0" applyNumberFormat="1" applyFont="1" applyAlignment="1">
      <alignment vertical="center" wrapText="1"/>
    </xf>
    <xf numFmtId="165" fontId="9" fillId="0" borderId="0" xfId="0" applyNumberFormat="1" applyFont="1" applyAlignment="1">
      <alignment vertical="center"/>
    </xf>
    <xf numFmtId="0" fontId="9" fillId="0" borderId="3" xfId="0" applyFont="1" applyBorder="1" applyAlignment="1">
      <alignment horizontal="left" wrapText="1"/>
    </xf>
    <xf numFmtId="0" fontId="15" fillId="0" borderId="0" xfId="0" applyFont="1"/>
    <xf numFmtId="0" fontId="15" fillId="0" borderId="3" xfId="0" applyFont="1" applyBorder="1"/>
    <xf numFmtId="0" fontId="9" fillId="0" borderId="5" xfId="0" applyFont="1" applyBorder="1" applyAlignment="1">
      <alignment vertical="top" wrapText="1"/>
    </xf>
    <xf numFmtId="0" fontId="9" fillId="0" borderId="0" xfId="0" applyFont="1" applyAlignment="1">
      <alignment vertical="top" wrapText="1"/>
    </xf>
    <xf numFmtId="0" fontId="3" fillId="0" borderId="0" xfId="0" applyFont="1" applyAlignment="1">
      <alignment vertical="top" wrapText="1"/>
    </xf>
    <xf numFmtId="0" fontId="9" fillId="0" borderId="15" xfId="0" applyFont="1" applyBorder="1" applyAlignment="1" applyProtection="1">
      <alignment horizontal="left" vertical="center" wrapText="1"/>
      <protection locked="0"/>
    </xf>
    <xf numFmtId="0" fontId="13" fillId="0" borderId="0" xfId="0" applyFont="1" applyAlignment="1">
      <alignment vertical="center" wrapText="1"/>
    </xf>
    <xf numFmtId="0" fontId="9" fillId="0" borderId="13" xfId="0" applyFont="1" applyBorder="1" applyAlignment="1" applyProtection="1">
      <alignment horizontal="left" vertical="center" wrapText="1"/>
      <protection locked="0"/>
    </xf>
    <xf numFmtId="0" fontId="18" fillId="0" borderId="13" xfId="0" applyFont="1" applyBorder="1" applyAlignment="1" applyProtection="1">
      <alignment horizontal="left" vertical="center" wrapText="1"/>
      <protection locked="0"/>
    </xf>
    <xf numFmtId="0" fontId="18" fillId="0" borderId="15" xfId="0" applyFont="1" applyBorder="1" applyAlignment="1" applyProtection="1">
      <alignment horizontal="left" vertical="center" wrapText="1"/>
      <protection locked="0"/>
    </xf>
    <xf numFmtId="2" fontId="18" fillId="0" borderId="13" xfId="0" applyNumberFormat="1" applyFont="1" applyBorder="1" applyAlignment="1" applyProtection="1">
      <alignment horizontal="left" vertical="center" wrapText="1"/>
      <protection locked="0"/>
    </xf>
    <xf numFmtId="2" fontId="18" fillId="0" borderId="15" xfId="0" applyNumberFormat="1" applyFont="1" applyBorder="1" applyAlignment="1" applyProtection="1">
      <alignment horizontal="left" vertical="center" wrapText="1"/>
      <protection locked="0"/>
    </xf>
    <xf numFmtId="0" fontId="9" fillId="0" borderId="13" xfId="0" applyFont="1" applyBorder="1" applyAlignment="1" applyProtection="1">
      <alignment horizontal="left" vertical="center"/>
      <protection locked="0"/>
    </xf>
    <xf numFmtId="0" fontId="9" fillId="0" borderId="4" xfId="0" applyFont="1" applyBorder="1" applyAlignment="1">
      <alignment horizontal="left" wrapText="1"/>
    </xf>
    <xf numFmtId="0" fontId="9" fillId="0" borderId="0" xfId="0" applyFont="1" applyAlignment="1">
      <alignment horizontal="left" vertical="top" wrapText="1"/>
    </xf>
    <xf numFmtId="0" fontId="9" fillId="0" borderId="4" xfId="0" applyFont="1" applyBorder="1" applyAlignment="1">
      <alignment vertical="top" wrapText="1"/>
    </xf>
    <xf numFmtId="0" fontId="9" fillId="0" borderId="4" xfId="0" applyFont="1" applyBorder="1" applyAlignment="1">
      <alignment horizontal="left" vertical="top" wrapText="1"/>
    </xf>
    <xf numFmtId="0" fontId="9" fillId="0" borderId="4" xfId="0" applyFont="1" applyBorder="1" applyAlignment="1">
      <alignment vertical="top"/>
    </xf>
    <xf numFmtId="0" fontId="13" fillId="0" borderId="0" xfId="0" applyFont="1"/>
    <xf numFmtId="0" fontId="24" fillId="0" borderId="0" xfId="0" applyFont="1"/>
    <xf numFmtId="0" fontId="9" fillId="0" borderId="0" xfId="0" applyFont="1" applyAlignment="1">
      <alignment horizontal="center" vertical="top"/>
    </xf>
    <xf numFmtId="0" fontId="9" fillId="0" borderId="0" xfId="0" applyFont="1" applyAlignment="1">
      <alignment horizontal="center"/>
    </xf>
    <xf numFmtId="0" fontId="10" fillId="0" borderId="0" xfId="2" applyFont="1" applyProtection="1"/>
    <xf numFmtId="0" fontId="14" fillId="0" borderId="0" xfId="0" applyFont="1" applyAlignment="1">
      <alignment vertical="center" wrapText="1"/>
    </xf>
    <xf numFmtId="0" fontId="4" fillId="0" borderId="0" xfId="0" applyFont="1" applyAlignment="1">
      <alignment horizontal="right"/>
    </xf>
    <xf numFmtId="0" fontId="4" fillId="0" borderId="15" xfId="0" applyFont="1" applyBorder="1" applyAlignment="1" applyProtection="1">
      <alignment horizontal="right"/>
      <protection locked="0"/>
    </xf>
    <xf numFmtId="0" fontId="13" fillId="0" borderId="0" xfId="0" applyFont="1" applyAlignment="1">
      <alignment vertical="center"/>
    </xf>
    <xf numFmtId="0" fontId="13" fillId="0" borderId="0" xfId="0" applyFont="1" applyAlignment="1">
      <alignment horizontal="center" vertical="center" wrapText="1"/>
    </xf>
    <xf numFmtId="0" fontId="22" fillId="0" borderId="0" xfId="0" applyFont="1" applyAlignment="1">
      <alignment vertical="top"/>
    </xf>
    <xf numFmtId="0" fontId="18" fillId="0" borderId="0" xfId="0" applyFont="1" applyAlignment="1">
      <alignment vertical="top"/>
    </xf>
    <xf numFmtId="0" fontId="9" fillId="2" borderId="1" xfId="0" applyFont="1" applyFill="1" applyBorder="1" applyAlignment="1">
      <alignment horizontal="left"/>
    </xf>
    <xf numFmtId="0" fontId="14" fillId="2" borderId="2" xfId="0" applyFont="1" applyFill="1" applyBorder="1" applyAlignment="1">
      <alignment horizontal="left"/>
    </xf>
    <xf numFmtId="0" fontId="9" fillId="0" borderId="27" xfId="0" applyFont="1" applyBorder="1" applyAlignment="1">
      <alignment vertical="center" wrapText="1"/>
    </xf>
    <xf numFmtId="0" fontId="9" fillId="0" borderId="9" xfId="0" applyFont="1" applyBorder="1" applyAlignment="1">
      <alignment vertical="center" wrapText="1"/>
    </xf>
    <xf numFmtId="0" fontId="14" fillId="2" borderId="2" xfId="0" applyFont="1" applyFill="1" applyBorder="1" applyAlignment="1">
      <alignment horizontal="left" wrapText="1"/>
    </xf>
    <xf numFmtId="0" fontId="13" fillId="0" borderId="26" xfId="0" applyFont="1" applyBorder="1" applyAlignment="1">
      <alignment vertical="center" wrapText="1"/>
    </xf>
    <xf numFmtId="0" fontId="9" fillId="0" borderId="17" xfId="0" applyFont="1" applyBorder="1" applyAlignment="1" applyProtection="1">
      <alignment horizontal="left" vertical="center" wrapText="1"/>
      <protection locked="0"/>
    </xf>
    <xf numFmtId="0" fontId="11" fillId="0" borderId="15" xfId="0" applyFont="1" applyBorder="1" applyAlignment="1" applyProtection="1">
      <alignment horizontal="left" vertical="center" wrapText="1"/>
      <protection locked="0"/>
    </xf>
    <xf numFmtId="0" fontId="9" fillId="2" borderId="1" xfId="0" applyFont="1" applyFill="1" applyBorder="1" applyAlignment="1">
      <alignment horizontal="left" vertical="center"/>
    </xf>
    <xf numFmtId="0" fontId="9" fillId="2" borderId="1" xfId="0" applyFont="1" applyFill="1" applyBorder="1" applyAlignment="1">
      <alignment horizontal="left" vertical="center" wrapText="1"/>
    </xf>
    <xf numFmtId="0" fontId="4" fillId="0" borderId="15" xfId="0" applyFont="1" applyBorder="1" applyAlignment="1" applyProtection="1">
      <alignment horizontal="right" vertical="center"/>
      <protection locked="0"/>
    </xf>
    <xf numFmtId="0" fontId="9" fillId="0" borderId="28" xfId="0" applyFont="1" applyBorder="1" applyAlignment="1" applyProtection="1">
      <alignment horizontal="left" vertical="center" wrapText="1"/>
      <protection locked="0"/>
    </xf>
    <xf numFmtId="0" fontId="0" fillId="0" borderId="27" xfId="0" applyBorder="1"/>
    <xf numFmtId="0" fontId="0" fillId="0" borderId="0" xfId="0" applyAlignment="1">
      <alignment horizontal="left" vertical="center"/>
    </xf>
    <xf numFmtId="0" fontId="9" fillId="0" borderId="27" xfId="0" applyFont="1" applyBorder="1" applyAlignment="1">
      <alignment wrapText="1"/>
    </xf>
    <xf numFmtId="0" fontId="4" fillId="0" borderId="13" xfId="0" applyFont="1" applyBorder="1" applyAlignment="1" applyProtection="1">
      <alignment horizontal="right" vertical="center"/>
      <protection locked="0"/>
    </xf>
    <xf numFmtId="0" fontId="9" fillId="0" borderId="27" xfId="0" applyFont="1" applyBorder="1" applyAlignment="1">
      <alignment vertical="top" wrapText="1"/>
    </xf>
    <xf numFmtId="0" fontId="9" fillId="2" borderId="5" xfId="0" applyFont="1" applyFill="1" applyBorder="1" applyAlignment="1">
      <alignment horizontal="left"/>
    </xf>
    <xf numFmtId="0" fontId="9" fillId="2" borderId="5" xfId="0" applyFont="1" applyFill="1" applyBorder="1" applyAlignment="1">
      <alignment horizontal="left" vertical="center"/>
    </xf>
    <xf numFmtId="0" fontId="9" fillId="2" borderId="5" xfId="0" applyFont="1" applyFill="1" applyBorder="1" applyAlignment="1">
      <alignment horizontal="left" vertical="center" wrapText="1"/>
    </xf>
    <xf numFmtId="0" fontId="26" fillId="0" borderId="0" xfId="0" applyFont="1" applyAlignment="1">
      <alignment horizontal="left"/>
    </xf>
    <xf numFmtId="0" fontId="3" fillId="0" borderId="0" xfId="0" applyFont="1" applyAlignment="1" applyProtection="1">
      <alignment horizontal="left" vertical="top"/>
      <protection locked="0"/>
    </xf>
    <xf numFmtId="0" fontId="28" fillId="0" borderId="0" xfId="0" applyFont="1" applyAlignment="1">
      <alignment horizontal="left" vertical="top"/>
    </xf>
    <xf numFmtId="0" fontId="4" fillId="0" borderId="2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31" xfId="0" applyFont="1" applyBorder="1" applyAlignment="1" applyProtection="1">
      <alignment horizontal="center" vertical="center" wrapText="1"/>
      <protection locked="0"/>
    </xf>
    <xf numFmtId="0" fontId="24" fillId="0" borderId="0" xfId="0" applyFont="1" applyAlignment="1">
      <alignment horizontal="left" vertical="top" wrapText="1"/>
    </xf>
    <xf numFmtId="0" fontId="27" fillId="0" borderId="0" xfId="0" applyFont="1" applyAlignment="1">
      <alignment horizontal="center" vertical="center" wrapText="1"/>
    </xf>
    <xf numFmtId="0" fontId="14" fillId="0" borderId="0" xfId="0" applyFont="1" applyAlignment="1">
      <alignment horizontal="left"/>
    </xf>
    <xf numFmtId="0" fontId="14" fillId="0" borderId="0" xfId="0" applyFont="1" applyAlignment="1">
      <alignment horizontal="left" wrapText="1"/>
    </xf>
    <xf numFmtId="0" fontId="3" fillId="0" borderId="15" xfId="0" applyFont="1" applyBorder="1" applyAlignment="1" applyProtection="1">
      <alignment horizontal="left" vertical="center" wrapText="1"/>
      <protection locked="0"/>
    </xf>
    <xf numFmtId="0" fontId="9" fillId="2" borderId="1" xfId="0" applyFont="1" applyFill="1" applyBorder="1" applyAlignment="1">
      <alignment horizontal="left" vertical="top"/>
    </xf>
    <xf numFmtId="0" fontId="18" fillId="0" borderId="0" xfId="0" applyFont="1"/>
    <xf numFmtId="0" fontId="14" fillId="0" borderId="0" xfId="0" applyFont="1" applyAlignment="1">
      <alignment horizontal="left" vertical="top" wrapText="1"/>
    </xf>
    <xf numFmtId="0" fontId="9" fillId="0" borderId="27" xfId="0" applyFont="1" applyBorder="1" applyAlignment="1">
      <alignment vertical="top"/>
    </xf>
    <xf numFmtId="0" fontId="9" fillId="0" borderId="4" xfId="0" applyFont="1" applyBorder="1" applyAlignment="1">
      <alignment wrapText="1"/>
    </xf>
    <xf numFmtId="0" fontId="9" fillId="0" borderId="27" xfId="0" applyFont="1" applyBorder="1" applyAlignment="1">
      <alignment horizontal="left" vertical="top" wrapText="1"/>
    </xf>
    <xf numFmtId="0" fontId="9" fillId="0" borderId="29" xfId="0" applyFont="1" applyBorder="1" applyAlignment="1">
      <alignment vertical="top" wrapText="1"/>
    </xf>
    <xf numFmtId="0" fontId="21" fillId="0" borderId="0" xfId="0" applyFont="1" applyAlignment="1">
      <alignment horizontal="center" vertical="center" wrapText="1"/>
    </xf>
    <xf numFmtId="0" fontId="25" fillId="0" borderId="0" xfId="0" applyFont="1" applyAlignment="1">
      <alignment horizontal="center" vertical="center"/>
    </xf>
    <xf numFmtId="0" fontId="13" fillId="0" borderId="0" xfId="0" applyFont="1" applyAlignment="1">
      <alignment horizontal="center" wrapText="1"/>
    </xf>
    <xf numFmtId="0" fontId="0" fillId="0" borderId="0" xfId="0" applyAlignment="1">
      <alignment horizontal="left"/>
    </xf>
    <xf numFmtId="0" fontId="14" fillId="0" borderId="0" xfId="0" applyFont="1" applyAlignment="1">
      <alignment horizontal="left" vertical="top"/>
    </xf>
    <xf numFmtId="0" fontId="14" fillId="0" borderId="0" xfId="0" applyFont="1" applyAlignment="1">
      <alignment horizontal="left" vertical="center" wrapText="1"/>
    </xf>
    <xf numFmtId="0" fontId="5" fillId="0" borderId="0" xfId="0" applyFont="1" applyAlignment="1">
      <alignment horizontal="center" vertical="center" wrapText="1"/>
    </xf>
    <xf numFmtId="14" fontId="4" fillId="0" borderId="0" xfId="0" applyNumberFormat="1" applyFont="1" applyAlignment="1">
      <alignment vertical="top" wrapText="1"/>
    </xf>
    <xf numFmtId="0" fontId="29" fillId="0" borderId="0" xfId="0" applyFont="1" applyAlignment="1">
      <alignment horizontal="left"/>
    </xf>
    <xf numFmtId="0" fontId="4" fillId="0" borderId="0" xfId="0" applyFont="1" applyAlignment="1">
      <alignment horizontal="center" vertical="center" wrapText="1"/>
    </xf>
    <xf numFmtId="0" fontId="9" fillId="0" borderId="27" xfId="0" applyFont="1" applyBorder="1"/>
    <xf numFmtId="0" fontId="9" fillId="0" borderId="15" xfId="0" applyFont="1" applyBorder="1" applyAlignment="1" applyProtection="1">
      <alignment horizontal="left" vertical="top" wrapText="1"/>
      <protection locked="0"/>
    </xf>
    <xf numFmtId="1" fontId="9" fillId="0" borderId="15" xfId="0" applyNumberFormat="1" applyFont="1" applyBorder="1" applyAlignment="1" applyProtection="1">
      <alignment horizontal="left" vertical="center" wrapText="1"/>
      <protection locked="0"/>
    </xf>
    <xf numFmtId="0" fontId="12" fillId="0" borderId="0" xfId="0" applyFont="1" applyAlignment="1">
      <alignment wrapText="1"/>
    </xf>
    <xf numFmtId="165" fontId="9" fillId="0" borderId="15" xfId="0" applyNumberFormat="1" applyFont="1" applyBorder="1" applyAlignment="1" applyProtection="1">
      <alignment horizontal="left" vertical="center" wrapText="1"/>
      <protection locked="0"/>
    </xf>
    <xf numFmtId="0" fontId="18" fillId="0" borderId="4" xfId="0" applyFont="1" applyBorder="1" applyAlignment="1">
      <alignment vertical="top"/>
    </xf>
    <xf numFmtId="0" fontId="9" fillId="0" borderId="34" xfId="0" applyFont="1" applyBorder="1" applyAlignment="1" applyProtection="1">
      <alignment horizontal="left" vertical="center" wrapText="1"/>
      <protection locked="0"/>
    </xf>
    <xf numFmtId="0" fontId="3" fillId="0" borderId="30" xfId="0" applyFont="1" applyBorder="1"/>
    <xf numFmtId="0" fontId="9" fillId="0" borderId="30" xfId="0" applyFont="1" applyBorder="1" applyAlignment="1">
      <alignment vertical="top" wrapText="1"/>
    </xf>
    <xf numFmtId="0" fontId="9" fillId="0" borderId="35" xfId="0" applyFont="1" applyBorder="1" applyAlignment="1">
      <alignment vertical="center" wrapText="1"/>
    </xf>
    <xf numFmtId="0" fontId="9" fillId="0" borderId="30" xfId="0" applyFont="1" applyBorder="1" applyAlignment="1">
      <alignment wrapText="1"/>
    </xf>
    <xf numFmtId="0" fontId="9" fillId="0" borderId="30" xfId="0" applyFont="1" applyBorder="1" applyAlignment="1">
      <alignment vertical="center" wrapText="1"/>
    </xf>
    <xf numFmtId="0" fontId="14" fillId="2" borderId="5" xfId="0" applyFont="1" applyFill="1" applyBorder="1" applyAlignment="1">
      <alignment horizontal="left" vertical="center" wrapText="1"/>
    </xf>
    <xf numFmtId="0" fontId="14" fillId="2" borderId="5" xfId="0" applyFont="1" applyFill="1" applyBorder="1" applyAlignment="1">
      <alignment horizontal="left" vertical="center"/>
    </xf>
    <xf numFmtId="0" fontId="9" fillId="0" borderId="30" xfId="0" applyFont="1" applyBorder="1" applyAlignment="1">
      <alignment vertical="top"/>
    </xf>
    <xf numFmtId="0" fontId="9" fillId="0" borderId="36" xfId="0" applyFont="1" applyBorder="1" applyAlignment="1">
      <alignment vertical="top"/>
    </xf>
    <xf numFmtId="0" fontId="9" fillId="0" borderId="27" xfId="0" applyFont="1" applyBorder="1" applyAlignment="1">
      <alignment horizontal="left" vertical="top"/>
    </xf>
    <xf numFmtId="0" fontId="12" fillId="0" borderId="0" xfId="0" applyFont="1" applyAlignment="1">
      <alignment vertical="top" wrapText="1"/>
    </xf>
    <xf numFmtId="49" fontId="9" fillId="0" borderId="15" xfId="0" applyNumberFormat="1" applyFont="1" applyBorder="1" applyAlignment="1" applyProtection="1">
      <alignment horizontal="left" vertical="center" wrapText="1"/>
      <protection locked="0"/>
    </xf>
    <xf numFmtId="0" fontId="23" fillId="0" borderId="0" xfId="0" applyFont="1" applyAlignment="1">
      <alignment vertical="top"/>
    </xf>
    <xf numFmtId="0" fontId="23" fillId="0" borderId="0" xfId="0" applyFont="1" applyAlignment="1">
      <alignment horizontal="left" vertical="top"/>
    </xf>
    <xf numFmtId="0" fontId="4" fillId="0" borderId="0" xfId="0" applyFont="1" applyAlignment="1">
      <alignment vertical="top" wrapText="1"/>
    </xf>
    <xf numFmtId="0" fontId="4" fillId="0" borderId="7" xfId="0" applyFont="1" applyBorder="1"/>
    <xf numFmtId="0" fontId="4" fillId="0" borderId="13" xfId="0" applyFont="1" applyBorder="1" applyAlignment="1" applyProtection="1">
      <alignment horizontal="right"/>
      <protection locked="0"/>
    </xf>
    <xf numFmtId="166" fontId="9" fillId="0" borderId="15" xfId="0" applyNumberFormat="1" applyFont="1" applyBorder="1" applyAlignment="1" applyProtection="1">
      <alignment horizontal="left" vertical="center" wrapText="1"/>
      <protection locked="0"/>
    </xf>
    <xf numFmtId="0" fontId="9" fillId="2" borderId="6" xfId="0" applyFont="1" applyFill="1" applyBorder="1" applyAlignment="1">
      <alignment horizontal="left" vertical="center" wrapText="1"/>
    </xf>
    <xf numFmtId="0" fontId="14" fillId="2" borderId="10" xfId="0" applyFont="1" applyFill="1" applyBorder="1" applyAlignment="1">
      <alignment vertical="top"/>
    </xf>
    <xf numFmtId="0" fontId="14" fillId="2" borderId="8" xfId="0" applyFont="1" applyFill="1" applyBorder="1" applyAlignment="1">
      <alignment vertical="top"/>
    </xf>
    <xf numFmtId="0" fontId="23" fillId="0" borderId="15" xfId="0" applyFont="1" applyBorder="1" applyAlignment="1" applyProtection="1">
      <alignment horizontal="left" vertical="center" wrapText="1"/>
      <protection locked="0"/>
    </xf>
    <xf numFmtId="0" fontId="35" fillId="0" borderId="0" xfId="0" applyFont="1" applyAlignment="1">
      <alignment horizontal="left" vertical="top"/>
    </xf>
    <xf numFmtId="0" fontId="36" fillId="0" borderId="13" xfId="0" applyFont="1" applyBorder="1" applyAlignment="1" applyProtection="1">
      <alignment horizontal="left" vertical="top" wrapText="1"/>
      <protection locked="0"/>
    </xf>
    <xf numFmtId="0" fontId="23" fillId="0" borderId="13" xfId="0" applyFont="1" applyBorder="1" applyAlignment="1" applyProtection="1">
      <alignment horizontal="left" vertical="center" wrapText="1"/>
      <protection locked="0"/>
    </xf>
    <xf numFmtId="0" fontId="23" fillId="0" borderId="0" xfId="0" applyFont="1" applyAlignment="1">
      <alignment vertical="top" wrapText="1"/>
    </xf>
    <xf numFmtId="0" fontId="0" fillId="0" borderId="0" xfId="0" applyProtection="1">
      <protection locked="0"/>
    </xf>
    <xf numFmtId="0" fontId="3" fillId="0" borderId="0" xfId="0" applyFont="1" applyAlignment="1">
      <alignment horizontal="left" vertical="center"/>
    </xf>
    <xf numFmtId="0" fontId="3" fillId="0" borderId="0" xfId="0" applyFont="1" applyAlignment="1">
      <alignment horizontal="left" vertical="center" wrapText="1"/>
    </xf>
    <xf numFmtId="49" fontId="18" fillId="0" borderId="15" xfId="0" applyNumberFormat="1" applyFont="1" applyBorder="1" applyAlignment="1" applyProtection="1">
      <alignment horizontal="left" vertical="center" wrapText="1"/>
      <protection locked="0"/>
    </xf>
    <xf numFmtId="49" fontId="18" fillId="0" borderId="13" xfId="0" applyNumberFormat="1" applyFont="1" applyBorder="1" applyAlignment="1" applyProtection="1">
      <alignment horizontal="left" vertical="center" wrapText="1"/>
      <protection locked="0"/>
    </xf>
    <xf numFmtId="49" fontId="9" fillId="0" borderId="13" xfId="0" applyNumberFormat="1" applyFont="1" applyBorder="1" applyAlignment="1" applyProtection="1">
      <alignment horizontal="left" vertical="center" wrapText="1"/>
      <protection locked="0"/>
    </xf>
    <xf numFmtId="49" fontId="9" fillId="0" borderId="17" xfId="0" applyNumberFormat="1" applyFont="1" applyBorder="1" applyAlignment="1" applyProtection="1">
      <alignment horizontal="left" vertical="center" wrapText="1"/>
      <protection locked="0"/>
    </xf>
    <xf numFmtId="49" fontId="23" fillId="0" borderId="15" xfId="0" applyNumberFormat="1" applyFont="1" applyBorder="1" applyAlignment="1" applyProtection="1">
      <alignment horizontal="left" vertical="center" wrapText="1"/>
      <protection locked="0"/>
    </xf>
    <xf numFmtId="0" fontId="6" fillId="3" borderId="14" xfId="1" applyFont="1" applyBorder="1" applyAlignment="1">
      <alignment horizontal="left" vertical="top"/>
    </xf>
    <xf numFmtId="0" fontId="7" fillId="0" borderId="0" xfId="2" applyFont="1"/>
    <xf numFmtId="0" fontId="3" fillId="4" borderId="0" xfId="0" applyFont="1" applyFill="1"/>
    <xf numFmtId="0" fontId="3" fillId="5" borderId="0" xfId="0" applyFont="1" applyFill="1"/>
    <xf numFmtId="0" fontId="3" fillId="6" borderId="0" xfId="0" applyFont="1" applyFill="1"/>
    <xf numFmtId="0" fontId="3" fillId="7" borderId="0" xfId="0" applyFont="1" applyFill="1"/>
    <xf numFmtId="0" fontId="3" fillId="8" borderId="0" xfId="0" applyFont="1" applyFill="1"/>
    <xf numFmtId="0" fontId="6" fillId="3" borderId="37" xfId="1" applyFont="1" applyBorder="1" applyProtection="1"/>
    <xf numFmtId="0" fontId="6" fillId="3" borderId="37" xfId="1" applyFont="1" applyBorder="1" applyAlignment="1" applyProtection="1">
      <alignment horizontal="left" vertical="top"/>
    </xf>
    <xf numFmtId="0" fontId="38" fillId="0" borderId="0" xfId="2" applyFont="1" applyFill="1" applyAlignment="1" applyProtection="1">
      <alignment horizontal="left" vertical="top" wrapText="1"/>
    </xf>
    <xf numFmtId="0" fontId="38" fillId="0" borderId="0" xfId="2" applyFont="1" applyProtection="1"/>
    <xf numFmtId="0" fontId="8" fillId="0" borderId="0" xfId="0" applyFont="1" applyAlignment="1">
      <alignment wrapText="1"/>
    </xf>
    <xf numFmtId="0" fontId="3" fillId="0" borderId="0" xfId="0" applyFont="1" applyAlignment="1">
      <alignment vertical="center" wrapText="1"/>
    </xf>
    <xf numFmtId="0" fontId="1" fillId="3" borderId="37" xfId="1" applyBorder="1" applyProtection="1"/>
    <xf numFmtId="0" fontId="8" fillId="0" borderId="0" xfId="0" applyFont="1" applyAlignment="1">
      <alignment vertical="center"/>
    </xf>
    <xf numFmtId="0" fontId="39" fillId="9" borderId="38" xfId="2" applyFont="1" applyFill="1" applyBorder="1" applyAlignment="1">
      <alignment horizontal="left" vertical="top" wrapText="1"/>
    </xf>
    <xf numFmtId="0" fontId="7" fillId="10" borderId="39" xfId="2" applyFont="1" applyFill="1" applyBorder="1"/>
    <xf numFmtId="0" fontId="3" fillId="11" borderId="39" xfId="0" applyFont="1" applyFill="1" applyBorder="1" applyAlignment="1">
      <alignment horizontal="left" vertical="center" wrapText="1"/>
    </xf>
    <xf numFmtId="0" fontId="3" fillId="10" borderId="40" xfId="0" applyFont="1" applyFill="1" applyBorder="1" applyAlignment="1">
      <alignment horizontal="left" vertical="center" wrapText="1"/>
    </xf>
    <xf numFmtId="0" fontId="6" fillId="9" borderId="41" xfId="0" applyFont="1" applyFill="1" applyBorder="1"/>
    <xf numFmtId="0" fontId="7" fillId="4" borderId="42" xfId="2" applyFont="1" applyFill="1" applyBorder="1"/>
    <xf numFmtId="0" fontId="3" fillId="4" borderId="42" xfId="0" applyFont="1" applyFill="1" applyBorder="1"/>
    <xf numFmtId="0" fontId="6" fillId="8" borderId="41" xfId="0" applyFont="1" applyFill="1" applyBorder="1"/>
    <xf numFmtId="0" fontId="3" fillId="8" borderId="42" xfId="0" applyFont="1" applyFill="1" applyBorder="1"/>
    <xf numFmtId="0" fontId="6" fillId="7" borderId="41" xfId="0" applyFont="1" applyFill="1" applyBorder="1"/>
    <xf numFmtId="0" fontId="3" fillId="7" borderId="42" xfId="0" applyFont="1" applyFill="1" applyBorder="1"/>
    <xf numFmtId="0" fontId="3" fillId="7" borderId="42" xfId="0" applyFont="1" applyFill="1" applyBorder="1" applyAlignment="1">
      <alignment horizontal="left" vertical="center"/>
    </xf>
    <xf numFmtId="0" fontId="3" fillId="7" borderId="42" xfId="0" applyFont="1" applyFill="1" applyBorder="1" applyAlignment="1">
      <alignment horizontal="left" vertical="top"/>
    </xf>
    <xf numFmtId="0" fontId="6" fillId="6" borderId="41" xfId="0" applyFont="1" applyFill="1" applyBorder="1"/>
    <xf numFmtId="0" fontId="26" fillId="6" borderId="42" xfId="0" applyFont="1" applyFill="1" applyBorder="1"/>
    <xf numFmtId="0" fontId="3" fillId="6" borderId="42" xfId="0" applyFont="1" applyFill="1" applyBorder="1"/>
    <xf numFmtId="0" fontId="6" fillId="5" borderId="41" xfId="0" applyFont="1" applyFill="1" applyBorder="1"/>
    <xf numFmtId="0" fontId="7" fillId="5" borderId="42" xfId="2" applyFont="1" applyFill="1" applyBorder="1"/>
    <xf numFmtId="0" fontId="3" fillId="5" borderId="42" xfId="0" applyFont="1" applyFill="1" applyBorder="1"/>
    <xf numFmtId="0" fontId="4" fillId="0" borderId="15" xfId="0" applyFont="1" applyBorder="1"/>
    <xf numFmtId="0" fontId="30" fillId="0" borderId="15" xfId="0" applyFont="1" applyBorder="1" applyAlignment="1" applyProtection="1">
      <alignment horizontal="right" vertical="top"/>
      <protection locked="0"/>
    </xf>
    <xf numFmtId="0" fontId="30" fillId="0" borderId="15" xfId="0" applyFont="1" applyBorder="1" applyAlignment="1" applyProtection="1">
      <alignment horizontal="right"/>
      <protection locked="0"/>
    </xf>
    <xf numFmtId="0" fontId="30" fillId="0" borderId="15" xfId="0" applyFont="1" applyBorder="1" applyAlignment="1" applyProtection="1">
      <alignment horizontal="right" wrapText="1"/>
      <protection locked="0"/>
    </xf>
    <xf numFmtId="0" fontId="38" fillId="12" borderId="15" xfId="0" applyFont="1" applyFill="1" applyBorder="1" applyAlignment="1">
      <alignment horizontal="left"/>
    </xf>
    <xf numFmtId="0" fontId="19" fillId="0" borderId="15" xfId="0" applyFont="1" applyBorder="1"/>
    <xf numFmtId="14" fontId="4" fillId="0" borderId="0" xfId="0" applyNumberFormat="1" applyFont="1" applyAlignment="1">
      <alignment horizontal="left" vertical="top" wrapText="1"/>
    </xf>
    <xf numFmtId="0" fontId="1" fillId="0" borderId="0" xfId="1" applyFill="1" applyBorder="1" applyProtection="1"/>
    <xf numFmtId="0" fontId="6" fillId="0" borderId="0" xfId="1" applyFont="1" applyFill="1" applyBorder="1" applyAlignment="1" applyProtection="1">
      <alignment horizontal="left" vertical="top"/>
    </xf>
    <xf numFmtId="0" fontId="9" fillId="0" borderId="29" xfId="0" applyFont="1" applyBorder="1" applyAlignment="1">
      <alignment vertical="top"/>
    </xf>
    <xf numFmtId="0" fontId="6" fillId="0" borderId="0" xfId="1" applyFont="1" applyFill="1" applyBorder="1" applyProtection="1"/>
    <xf numFmtId="0" fontId="6" fillId="0" borderId="0" xfId="0" applyFont="1"/>
    <xf numFmtId="0" fontId="3" fillId="10" borderId="42" xfId="0" applyFont="1" applyFill="1" applyBorder="1"/>
    <xf numFmtId="0" fontId="3" fillId="11" borderId="42" xfId="0" applyFont="1" applyFill="1" applyBorder="1" applyAlignment="1">
      <alignment vertical="center"/>
    </xf>
    <xf numFmtId="0" fontId="3" fillId="10" borderId="42" xfId="0" applyFont="1" applyFill="1" applyBorder="1" applyAlignment="1">
      <alignment vertical="center"/>
    </xf>
    <xf numFmtId="0" fontId="6" fillId="11" borderId="42" xfId="0" applyFont="1" applyFill="1" applyBorder="1"/>
    <xf numFmtId="0" fontId="6" fillId="10" borderId="43" xfId="0" applyFont="1" applyFill="1" applyBorder="1"/>
    <xf numFmtId="0" fontId="3" fillId="11" borderId="42" xfId="0" applyFont="1" applyFill="1" applyBorder="1"/>
    <xf numFmtId="0" fontId="40" fillId="4" borderId="0" xfId="0" applyFont="1" applyFill="1"/>
    <xf numFmtId="2" fontId="36" fillId="0" borderId="15" xfId="0" applyNumberFormat="1" applyFont="1" applyBorder="1" applyAlignment="1" applyProtection="1">
      <alignment horizontal="left" vertical="center" wrapText="1"/>
      <protection locked="0"/>
    </xf>
    <xf numFmtId="0" fontId="18" fillId="0" borderId="0" xfId="0" applyFont="1" applyAlignment="1">
      <alignment horizontal="left" vertical="top"/>
    </xf>
    <xf numFmtId="0" fontId="14" fillId="2" borderId="6" xfId="0" applyFont="1" applyFill="1" applyBorder="1" applyAlignment="1">
      <alignment horizontal="left" vertical="center" wrapText="1"/>
    </xf>
    <xf numFmtId="0" fontId="14" fillId="2" borderId="7" xfId="0" applyFont="1" applyFill="1" applyBorder="1" applyAlignment="1">
      <alignment horizontal="left" vertical="center" wrapText="1"/>
    </xf>
    <xf numFmtId="0" fontId="14" fillId="2" borderId="8" xfId="0" applyFont="1" applyFill="1" applyBorder="1" applyAlignment="1">
      <alignment horizontal="left" vertical="center" wrapText="1"/>
    </xf>
    <xf numFmtId="0" fontId="0" fillId="0" borderId="0" xfId="0" applyAlignment="1">
      <alignment wrapText="1"/>
    </xf>
    <xf numFmtId="0" fontId="0" fillId="0" borderId="0" xfId="0" applyAlignment="1">
      <alignment horizontal="center"/>
    </xf>
    <xf numFmtId="0" fontId="37" fillId="0" borderId="28" xfId="0" applyFont="1" applyBorder="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9" fillId="0" borderId="44" xfId="0" applyFont="1" applyBorder="1" applyAlignment="1" applyProtection="1">
      <alignment horizontal="left" vertical="center" wrapText="1"/>
      <protection locked="0"/>
    </xf>
    <xf numFmtId="0" fontId="9" fillId="0" borderId="45" xfId="0" applyFont="1" applyBorder="1" applyAlignment="1" applyProtection="1">
      <alignment horizontal="left" vertical="center" wrapText="1"/>
      <protection locked="0"/>
    </xf>
    <xf numFmtId="0" fontId="4" fillId="0" borderId="0" xfId="0" applyFont="1" applyAlignment="1">
      <alignment vertical="center" wrapText="1"/>
    </xf>
    <xf numFmtId="0" fontId="4" fillId="0" borderId="0" xfId="0" applyFont="1" applyAlignment="1">
      <alignment horizontal="center" vertical="center"/>
    </xf>
    <xf numFmtId="0" fontId="47" fillId="0" borderId="0" xfId="0" applyFont="1"/>
    <xf numFmtId="0" fontId="37" fillId="0" borderId="0" xfId="0" applyFont="1" applyAlignment="1">
      <alignment vertical="center" wrapText="1"/>
    </xf>
    <xf numFmtId="14" fontId="32" fillId="0" borderId="0" xfId="0" applyNumberFormat="1" applyFont="1" applyAlignment="1">
      <alignment horizontal="left" vertical="center" wrapText="1"/>
    </xf>
    <xf numFmtId="0" fontId="4" fillId="0" borderId="0" xfId="0" applyFont="1" applyAlignment="1">
      <alignment wrapText="1"/>
    </xf>
    <xf numFmtId="0" fontId="6" fillId="3" borderId="46" xfId="1" applyFont="1" applyBorder="1" applyAlignment="1" applyProtection="1">
      <alignment vertical="center"/>
    </xf>
    <xf numFmtId="0" fontId="30" fillId="0" borderId="2" xfId="0" applyFont="1" applyBorder="1" applyAlignment="1" applyProtection="1">
      <alignment horizontal="right" vertical="top"/>
      <protection locked="0"/>
    </xf>
    <xf numFmtId="0" fontId="6" fillId="0" borderId="0" xfId="1" applyFont="1" applyFill="1" applyBorder="1" applyAlignment="1" applyProtection="1">
      <alignment vertical="center"/>
    </xf>
    <xf numFmtId="1" fontId="32" fillId="14" borderId="0" xfId="0" applyNumberFormat="1" applyFont="1" applyFill="1" applyAlignment="1" applyProtection="1">
      <alignment horizontal="left" vertical="center" wrapText="1"/>
      <protection locked="0"/>
    </xf>
    <xf numFmtId="0" fontId="20" fillId="0" borderId="7" xfId="0" applyFont="1" applyBorder="1"/>
    <xf numFmtId="0" fontId="3" fillId="0" borderId="7" xfId="0" applyFont="1" applyBorder="1"/>
    <xf numFmtId="14" fontId="14" fillId="13" borderId="15" xfId="0" applyNumberFormat="1" applyFont="1" applyFill="1" applyBorder="1" applyAlignment="1">
      <alignment horizontal="left" vertical="center" wrapText="1"/>
    </xf>
    <xf numFmtId="0" fontId="0" fillId="0" borderId="44" xfId="0" applyBorder="1" applyAlignment="1" applyProtection="1">
      <alignment horizontal="left" vertical="center"/>
      <protection locked="0"/>
    </xf>
    <xf numFmtId="0" fontId="0" fillId="0" borderId="44" xfId="0" applyBorder="1" applyAlignment="1" applyProtection="1">
      <alignment horizontal="left"/>
      <protection locked="0"/>
    </xf>
    <xf numFmtId="14" fontId="9" fillId="0" borderId="12" xfId="0" applyNumberFormat="1" applyFont="1" applyBorder="1" applyAlignment="1">
      <alignment horizontal="right" vertical="top" wrapText="1"/>
    </xf>
    <xf numFmtId="14" fontId="9" fillId="0" borderId="12" xfId="0" applyNumberFormat="1" applyFont="1" applyBorder="1" applyAlignment="1">
      <alignment horizontal="right" vertical="center" wrapText="1"/>
    </xf>
    <xf numFmtId="14" fontId="0" fillId="0" borderId="0" xfId="0" applyNumberFormat="1"/>
    <xf numFmtId="0" fontId="40" fillId="0" borderId="0" xfId="1" applyFont="1" applyFill="1" applyBorder="1" applyAlignment="1" applyProtection="1">
      <alignment vertical="center"/>
    </xf>
    <xf numFmtId="0" fontId="4" fillId="0" borderId="1" xfId="0" applyFont="1" applyBorder="1" applyAlignment="1" applyProtection="1">
      <alignment horizontal="left" vertical="center"/>
      <protection hidden="1"/>
    </xf>
    <xf numFmtId="0" fontId="4" fillId="0" borderId="2" xfId="0" applyFont="1" applyBorder="1" applyAlignment="1" applyProtection="1">
      <alignment horizontal="left" vertical="center"/>
      <protection hidden="1"/>
    </xf>
    <xf numFmtId="3" fontId="9" fillId="0" borderId="15" xfId="0" applyNumberFormat="1" applyFont="1" applyBorder="1" applyAlignment="1" applyProtection="1">
      <alignment horizontal="left" vertical="center" wrapText="1"/>
      <protection locked="0"/>
    </xf>
    <xf numFmtId="14" fontId="19" fillId="0" borderId="0" xfId="0" applyNumberFormat="1" applyFont="1" applyAlignment="1">
      <alignment vertical="top" wrapText="1"/>
    </xf>
    <xf numFmtId="0" fontId="14" fillId="0" borderId="0" xfId="0" applyFont="1" applyAlignment="1">
      <alignment horizontal="center"/>
    </xf>
    <xf numFmtId="0" fontId="4" fillId="0" borderId="19" xfId="0" applyFont="1" applyBorder="1" applyAlignment="1" applyProtection="1">
      <alignment horizontal="left" wrapText="1"/>
      <protection locked="0"/>
    </xf>
    <xf numFmtId="0" fontId="4" fillId="0" borderId="18" xfId="0" applyFont="1" applyBorder="1" applyAlignment="1" applyProtection="1">
      <alignment horizontal="left" wrapText="1"/>
      <protection locked="0"/>
    </xf>
    <xf numFmtId="0" fontId="13" fillId="0" borderId="32" xfId="0" applyFont="1" applyBorder="1" applyAlignment="1">
      <alignment horizontal="left" wrapText="1"/>
    </xf>
    <xf numFmtId="0" fontId="13" fillId="0" borderId="33" xfId="0" applyFont="1" applyBorder="1" applyAlignment="1">
      <alignment horizontal="left" wrapText="1"/>
    </xf>
    <xf numFmtId="0" fontId="5" fillId="0" borderId="0" xfId="0" applyFont="1" applyAlignment="1">
      <alignment horizontal="center" vertical="top" wrapText="1"/>
    </xf>
    <xf numFmtId="0" fontId="3" fillId="0" borderId="0" xfId="0" applyFont="1" applyAlignment="1">
      <alignment horizontal="justify" vertical="top" wrapText="1"/>
    </xf>
    <xf numFmtId="0" fontId="50" fillId="0" borderId="0" xfId="0" applyFont="1" applyAlignment="1">
      <alignment horizontal="center"/>
    </xf>
    <xf numFmtId="0" fontId="9" fillId="0" borderId="0" xfId="0" applyFont="1" applyAlignment="1">
      <alignment horizontal="justify" vertical="top" wrapText="1"/>
    </xf>
    <xf numFmtId="0" fontId="3" fillId="0" borderId="0" xfId="0" applyFont="1" applyAlignment="1">
      <alignment horizontal="left" vertical="center" wrapText="1"/>
    </xf>
    <xf numFmtId="0" fontId="13" fillId="0" borderId="26" xfId="0" applyFont="1" applyBorder="1" applyAlignment="1">
      <alignment horizontal="left" vertical="center" wrapText="1"/>
    </xf>
    <xf numFmtId="0" fontId="4" fillId="0" borderId="19" xfId="0" applyFont="1" applyBorder="1" applyAlignment="1" applyProtection="1">
      <alignment horizontal="left" vertical="top" wrapText="1"/>
      <protection locked="0"/>
    </xf>
    <xf numFmtId="0" fontId="4" fillId="0" borderId="18" xfId="0" applyFont="1" applyBorder="1" applyAlignment="1" applyProtection="1">
      <alignment horizontal="left" vertical="top" wrapText="1"/>
      <protection locked="0"/>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19" xfId="0" applyFont="1" applyBorder="1" applyAlignment="1">
      <alignment horizontal="left" wrapText="1"/>
    </xf>
    <xf numFmtId="0" fontId="4" fillId="0" borderId="18" xfId="0" applyFont="1" applyBorder="1" applyAlignment="1">
      <alignment horizontal="left"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14" fillId="0" borderId="0" xfId="0" applyFont="1" applyAlignment="1">
      <alignment horizontal="left"/>
    </xf>
    <xf numFmtId="0" fontId="4" fillId="0" borderId="24" xfId="0" applyFont="1" applyBorder="1" applyAlignment="1" applyProtection="1">
      <alignment horizontal="center" vertical="center" wrapText="1"/>
      <protection locked="0"/>
    </xf>
    <xf numFmtId="0" fontId="4" fillId="0" borderId="25" xfId="0" applyFont="1" applyBorder="1" applyAlignment="1" applyProtection="1">
      <alignment horizontal="center" vertical="center" wrapText="1"/>
      <protection locked="0"/>
    </xf>
    <xf numFmtId="0" fontId="9" fillId="0" borderId="44" xfId="0" applyFont="1" applyBorder="1" applyAlignment="1" applyProtection="1">
      <alignment horizontal="left"/>
      <protection locked="0"/>
    </xf>
    <xf numFmtId="0" fontId="3" fillId="0" borderId="19" xfId="0" applyFont="1" applyBorder="1" applyAlignment="1" applyProtection="1">
      <alignment horizontal="left" vertical="top" wrapText="1"/>
      <protection locked="0"/>
    </xf>
    <xf numFmtId="0" fontId="3" fillId="0" borderId="18" xfId="0" applyFont="1" applyBorder="1" applyAlignment="1" applyProtection="1">
      <alignment horizontal="left" vertical="top" wrapText="1"/>
      <protection locked="0"/>
    </xf>
    <xf numFmtId="0" fontId="13" fillId="0" borderId="0" xfId="0" applyFont="1" applyAlignment="1">
      <alignment horizontal="center" vertical="top" wrapText="1"/>
    </xf>
    <xf numFmtId="0" fontId="3" fillId="0" borderId="0" xfId="0" applyFont="1" applyAlignment="1">
      <alignment horizontal="left"/>
    </xf>
    <xf numFmtId="0" fontId="3" fillId="0" borderId="7" xfId="0" applyFont="1" applyBorder="1" applyAlignment="1">
      <alignment horizontal="left" vertical="center" wrapText="1"/>
    </xf>
    <xf numFmtId="0" fontId="14" fillId="2" borderId="9" xfId="0" applyFont="1" applyFill="1" applyBorder="1" applyAlignment="1">
      <alignment horizontal="left" vertical="top"/>
    </xf>
    <xf numFmtId="0" fontId="14" fillId="2" borderId="3" xfId="0" applyFont="1" applyFill="1" applyBorder="1" applyAlignment="1">
      <alignment horizontal="left" vertical="top"/>
    </xf>
    <xf numFmtId="0" fontId="14" fillId="2" borderId="10" xfId="0" applyFont="1" applyFill="1" applyBorder="1" applyAlignment="1">
      <alignment horizontal="left" vertical="top"/>
    </xf>
    <xf numFmtId="0" fontId="14" fillId="2" borderId="6" xfId="0" applyFont="1" applyFill="1" applyBorder="1" applyAlignment="1">
      <alignment horizontal="left" vertical="top"/>
    </xf>
    <xf numFmtId="0" fontId="14" fillId="2" borderId="7" xfId="0" applyFont="1" applyFill="1" applyBorder="1" applyAlignment="1">
      <alignment horizontal="left" vertical="top"/>
    </xf>
    <xf numFmtId="0" fontId="14" fillId="2" borderId="8" xfId="0" applyFont="1" applyFill="1" applyBorder="1" applyAlignment="1">
      <alignment horizontal="left" vertical="top"/>
    </xf>
    <xf numFmtId="0" fontId="3" fillId="0" borderId="0" xfId="0" applyFont="1" applyAlignment="1">
      <alignment horizontal="left" wrapText="1"/>
    </xf>
    <xf numFmtId="0" fontId="14" fillId="0" borderId="0" xfId="0" applyFont="1" applyAlignment="1">
      <alignment horizontal="center" wrapText="1"/>
    </xf>
    <xf numFmtId="0" fontId="14" fillId="2" borderId="9" xfId="0" applyFont="1" applyFill="1" applyBorder="1" applyAlignment="1">
      <alignment horizontal="left" vertical="top" wrapText="1"/>
    </xf>
    <xf numFmtId="0" fontId="14" fillId="2" borderId="3" xfId="0" applyFont="1" applyFill="1" applyBorder="1" applyAlignment="1">
      <alignment horizontal="left" vertical="top" wrapText="1"/>
    </xf>
    <xf numFmtId="0" fontId="14" fillId="2" borderId="10"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14" fillId="2" borderId="8" xfId="0" applyFont="1" applyFill="1" applyBorder="1" applyAlignment="1">
      <alignment horizontal="left" vertical="top" wrapText="1"/>
    </xf>
    <xf numFmtId="0" fontId="4" fillId="0" borderId="0" xfId="0" applyFont="1" applyAlignment="1">
      <alignment horizontal="center" vertical="center"/>
    </xf>
    <xf numFmtId="0" fontId="14" fillId="0" borderId="0" xfId="0" applyFont="1" applyAlignment="1">
      <alignment horizontal="left" vertical="center"/>
    </xf>
    <xf numFmtId="0" fontId="14" fillId="2" borderId="1" xfId="0" applyFont="1" applyFill="1" applyBorder="1" applyAlignment="1">
      <alignment horizontal="left" vertical="top" wrapText="1"/>
    </xf>
    <xf numFmtId="0" fontId="14" fillId="2" borderId="5" xfId="0" applyFont="1" applyFill="1" applyBorder="1" applyAlignment="1">
      <alignment horizontal="left" vertical="top" wrapText="1"/>
    </xf>
    <xf numFmtId="0" fontId="14" fillId="2" borderId="2" xfId="0" applyFont="1" applyFill="1" applyBorder="1" applyAlignment="1">
      <alignment horizontal="left" vertical="top" wrapText="1"/>
    </xf>
    <xf numFmtId="0" fontId="5" fillId="0" borderId="0" xfId="0" applyFont="1" applyAlignment="1">
      <alignment horizontal="center" vertical="center" wrapText="1"/>
    </xf>
    <xf numFmtId="14" fontId="52" fillId="0" borderId="12" xfId="0" applyNumberFormat="1" applyFont="1" applyBorder="1" applyAlignment="1">
      <alignment horizontal="left" vertical="center" wrapText="1"/>
    </xf>
    <xf numFmtId="14" fontId="52" fillId="0" borderId="0" xfId="0" applyNumberFormat="1" applyFont="1" applyAlignment="1">
      <alignment horizontal="left" vertical="center" wrapText="1"/>
    </xf>
    <xf numFmtId="0" fontId="27" fillId="0" borderId="3" xfId="0" applyFont="1" applyBorder="1" applyAlignment="1">
      <alignment horizontal="center" vertical="center" wrapText="1"/>
    </xf>
    <xf numFmtId="0" fontId="27" fillId="0" borderId="0" xfId="0" applyFont="1" applyAlignment="1">
      <alignment horizontal="center" vertical="center" wrapText="1"/>
    </xf>
    <xf numFmtId="0" fontId="14" fillId="2" borderId="12" xfId="0" applyFont="1" applyFill="1" applyBorder="1" applyAlignment="1">
      <alignment horizontal="left" vertical="top" wrapText="1"/>
    </xf>
    <xf numFmtId="0" fontId="14" fillId="2" borderId="0" xfId="0" applyFont="1" applyFill="1" applyAlignment="1">
      <alignment horizontal="left" vertical="top" wrapText="1"/>
    </xf>
    <xf numFmtId="0" fontId="14" fillId="2" borderId="4" xfId="0" applyFont="1" applyFill="1" applyBorder="1" applyAlignment="1">
      <alignment horizontal="left" vertical="top" wrapText="1"/>
    </xf>
    <xf numFmtId="0" fontId="14" fillId="2" borderId="9" xfId="0" applyFont="1" applyFill="1" applyBorder="1" applyAlignment="1">
      <alignment horizontal="left" vertical="center" wrapText="1"/>
    </xf>
    <xf numFmtId="0" fontId="14" fillId="2" borderId="3" xfId="0" applyFont="1" applyFill="1" applyBorder="1" applyAlignment="1">
      <alignment horizontal="left" vertical="center" wrapText="1"/>
    </xf>
    <xf numFmtId="0" fontId="14" fillId="2" borderId="10" xfId="0" applyFont="1" applyFill="1" applyBorder="1" applyAlignment="1">
      <alignment horizontal="left" vertical="center" wrapText="1"/>
    </xf>
    <xf numFmtId="0" fontId="14" fillId="2" borderId="12" xfId="0" applyFont="1" applyFill="1" applyBorder="1" applyAlignment="1">
      <alignment horizontal="left" vertical="center" wrapText="1"/>
    </xf>
    <xf numFmtId="0" fontId="14" fillId="2" borderId="0" xfId="0" applyFont="1" applyFill="1" applyAlignment="1">
      <alignment horizontal="left" vertical="center" wrapText="1"/>
    </xf>
    <xf numFmtId="0" fontId="14" fillId="2" borderId="4" xfId="0" applyFont="1" applyFill="1" applyBorder="1" applyAlignment="1">
      <alignment horizontal="left" vertical="center" wrapText="1"/>
    </xf>
    <xf numFmtId="0" fontId="14" fillId="2" borderId="6" xfId="0" applyFont="1" applyFill="1" applyBorder="1" applyAlignment="1">
      <alignment horizontal="left" vertical="center" wrapText="1"/>
    </xf>
    <xf numFmtId="0" fontId="14" fillId="2" borderId="7" xfId="0" applyFont="1" applyFill="1" applyBorder="1" applyAlignment="1">
      <alignment horizontal="left" vertical="center" wrapText="1"/>
    </xf>
    <xf numFmtId="0" fontId="14" fillId="2" borderId="8" xfId="0" applyFont="1" applyFill="1" applyBorder="1" applyAlignment="1">
      <alignment horizontal="left" vertical="center" wrapText="1"/>
    </xf>
    <xf numFmtId="0" fontId="14" fillId="0" borderId="0" xfId="0" applyFont="1" applyAlignment="1">
      <alignment horizontal="left" vertical="center" wrapText="1"/>
    </xf>
    <xf numFmtId="0" fontId="9" fillId="2" borderId="5" xfId="0" applyFont="1" applyFill="1" applyBorder="1" applyAlignment="1">
      <alignment horizontal="left" vertical="center"/>
    </xf>
    <xf numFmtId="0" fontId="9" fillId="2" borderId="2" xfId="0" applyFont="1" applyFill="1" applyBorder="1" applyAlignment="1">
      <alignment horizontal="left" vertical="center"/>
    </xf>
    <xf numFmtId="0" fontId="3" fillId="0" borderId="0" xfId="0" applyFont="1" applyAlignment="1">
      <alignment horizontal="left" vertical="center"/>
    </xf>
    <xf numFmtId="0" fontId="24" fillId="0" borderId="0" xfId="0" applyFont="1" applyAlignment="1">
      <alignment horizontal="left" vertical="top" wrapText="1"/>
    </xf>
    <xf numFmtId="0" fontId="0" fillId="0" borderId="3" xfId="0" applyBorder="1" applyAlignment="1">
      <alignment horizontal="left"/>
    </xf>
    <xf numFmtId="0" fontId="0" fillId="0" borderId="10" xfId="0" applyBorder="1" applyAlignment="1">
      <alignment horizontal="left"/>
    </xf>
    <xf numFmtId="0" fontId="0" fillId="0" borderId="6" xfId="0"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3" fillId="0" borderId="7" xfId="0" applyFont="1" applyBorder="1" applyAlignment="1">
      <alignment horizontal="left" vertical="center"/>
    </xf>
    <xf numFmtId="0" fontId="13" fillId="0" borderId="0" xfId="0" applyFont="1" applyAlignment="1">
      <alignment horizontal="center" wrapText="1"/>
    </xf>
    <xf numFmtId="0" fontId="13" fillId="0" borderId="7" xfId="0" applyFont="1" applyBorder="1" applyAlignment="1">
      <alignment horizontal="center" wrapText="1"/>
    </xf>
    <xf numFmtId="0" fontId="14" fillId="0" borderId="0" xfId="0" applyFont="1" applyAlignment="1">
      <alignment horizontal="center" vertical="top" wrapText="1"/>
    </xf>
    <xf numFmtId="0" fontId="21" fillId="0" borderId="0" xfId="0" applyFont="1" applyAlignment="1">
      <alignment horizontal="center" vertical="center" wrapText="1"/>
    </xf>
    <xf numFmtId="0" fontId="5" fillId="0" borderId="0" xfId="0" applyFont="1" applyAlignment="1">
      <alignment horizontal="left" vertical="center" wrapText="1"/>
    </xf>
    <xf numFmtId="0" fontId="25" fillId="0" borderId="0" xfId="0" applyFont="1" applyAlignment="1">
      <alignment horizontal="center" vertical="center" wrapText="1"/>
    </xf>
    <xf numFmtId="0" fontId="25" fillId="0" borderId="0" xfId="0" applyFont="1" applyAlignment="1">
      <alignment horizontal="center" vertical="center"/>
    </xf>
    <xf numFmtId="14" fontId="32" fillId="0" borderId="0" xfId="0" applyNumberFormat="1" applyFont="1" applyAlignment="1">
      <alignment horizontal="left" vertical="center" wrapText="1"/>
    </xf>
    <xf numFmtId="0" fontId="52" fillId="0" borderId="12" xfId="0" applyFont="1" applyBorder="1" applyAlignment="1">
      <alignment horizontal="left" vertical="top" wrapText="1"/>
    </xf>
    <xf numFmtId="0" fontId="52" fillId="0" borderId="0" xfId="0" applyFont="1" applyAlignment="1">
      <alignment horizontal="left" vertical="top" wrapText="1"/>
    </xf>
    <xf numFmtId="0" fontId="14" fillId="0" borderId="7" xfId="0" applyFont="1" applyBorder="1" applyAlignment="1">
      <alignment horizontal="center" wrapText="1"/>
    </xf>
    <xf numFmtId="0" fontId="14" fillId="0" borderId="0" xfId="0" applyFont="1" applyAlignment="1">
      <alignment horizontal="left" vertical="top" wrapText="1"/>
    </xf>
    <xf numFmtId="0" fontId="33" fillId="2" borderId="3" xfId="0" applyFont="1" applyFill="1" applyBorder="1" applyAlignment="1">
      <alignment horizontal="left" vertical="top" wrapText="1"/>
    </xf>
    <xf numFmtId="0" fontId="34" fillId="2" borderId="7" xfId="0" applyFont="1" applyFill="1" applyBorder="1" applyAlignment="1">
      <alignment horizontal="left" vertical="top" wrapText="1"/>
    </xf>
    <xf numFmtId="0" fontId="3" fillId="0" borderId="7" xfId="0" applyFont="1" applyBorder="1" applyAlignment="1">
      <alignment horizontal="left" wrapText="1"/>
    </xf>
    <xf numFmtId="14" fontId="41" fillId="0" borderId="0" xfId="0" applyNumberFormat="1" applyFont="1" applyAlignment="1">
      <alignment horizontal="left" vertical="center" wrapText="1"/>
    </xf>
    <xf numFmtId="0" fontId="14" fillId="0" borderId="7" xfId="0" applyFont="1" applyBorder="1" applyAlignment="1">
      <alignment horizontal="center" vertical="top"/>
    </xf>
    <xf numFmtId="0" fontId="19" fillId="0" borderId="0" xfId="0" applyFont="1" applyAlignment="1">
      <alignment horizontal="left" vertical="center" wrapText="1"/>
    </xf>
    <xf numFmtId="0" fontId="4" fillId="0" borderId="1" xfId="0" applyFont="1" applyBorder="1" applyAlignment="1" applyProtection="1">
      <alignment horizontal="left" vertical="center"/>
      <protection hidden="1"/>
    </xf>
    <xf numFmtId="0" fontId="4" fillId="0" borderId="2" xfId="0" applyFont="1" applyBorder="1" applyAlignment="1" applyProtection="1">
      <alignment horizontal="left" vertical="center"/>
      <protection hidden="1"/>
    </xf>
    <xf numFmtId="0" fontId="4" fillId="0" borderId="9" xfId="0" applyFont="1" applyBorder="1" applyAlignment="1" applyProtection="1">
      <alignment horizontal="left" vertical="center"/>
      <protection hidden="1"/>
    </xf>
    <xf numFmtId="0" fontId="4" fillId="0" borderId="10" xfId="0" applyFont="1" applyBorder="1" applyAlignment="1" applyProtection="1">
      <alignment horizontal="left" vertical="center"/>
      <protection hidden="1"/>
    </xf>
    <xf numFmtId="0" fontId="0" fillId="0" borderId="0" xfId="0" applyAlignment="1">
      <alignment horizontal="center"/>
    </xf>
    <xf numFmtId="0" fontId="4" fillId="0" borderId="7" xfId="0" applyFont="1" applyBorder="1" applyAlignment="1">
      <alignment horizontal="right"/>
    </xf>
    <xf numFmtId="0" fontId="0" fillId="0" borderId="0" xfId="0" applyAlignment="1">
      <alignment horizontal="center" wrapText="1"/>
    </xf>
    <xf numFmtId="0" fontId="4" fillId="0" borderId="1" xfId="0" applyFont="1" applyBorder="1" applyAlignment="1" applyProtection="1">
      <alignment horizontal="left"/>
      <protection hidden="1"/>
    </xf>
    <xf numFmtId="0" fontId="4" fillId="0" borderId="2" xfId="0" applyFont="1" applyBorder="1" applyAlignment="1" applyProtection="1">
      <alignment horizontal="left"/>
      <protection hidden="1"/>
    </xf>
    <xf numFmtId="0" fontId="4" fillId="0" borderId="7" xfId="0" applyFont="1" applyBorder="1" applyAlignment="1">
      <alignment horizontal="center"/>
    </xf>
    <xf numFmtId="0" fontId="14" fillId="0" borderId="0" xfId="0" applyFont="1" applyAlignment="1">
      <alignment horizontal="left" wrapText="1"/>
    </xf>
  </cellXfs>
  <cellStyles count="3">
    <cellStyle name="Kontrolní buňka" xfId="1" builtinId="23"/>
    <cellStyle name="Normální" xfId="0" builtinId="0"/>
    <cellStyle name="Vysvětlující text" xfId="2" builtinId="53"/>
  </cellStyles>
  <dxfs count="148">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color theme="0"/>
      </font>
    </dxf>
    <dxf>
      <font>
        <b val="0"/>
        <i/>
        <color theme="0" tint="-0.499984740745262"/>
      </font>
    </dxf>
    <dxf>
      <font>
        <color theme="0"/>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color theme="0"/>
      </font>
    </dxf>
    <dxf>
      <font>
        <b val="0"/>
        <i/>
        <color theme="0" tint="-0.499984740745262"/>
      </font>
    </dxf>
    <dxf>
      <font>
        <b val="0"/>
        <i/>
        <color theme="0" tint="-0.499984740745262"/>
      </font>
    </dxf>
    <dxf>
      <font>
        <color theme="0"/>
      </font>
    </dxf>
    <dxf>
      <font>
        <b val="0"/>
        <i/>
        <color theme="0" tint="-0.499984740745262"/>
      </font>
    </dxf>
    <dxf>
      <font>
        <color theme="0"/>
      </font>
    </dxf>
    <dxf>
      <font>
        <b val="0"/>
        <i/>
        <color theme="0" tint="-0.499984740745262"/>
      </font>
    </dxf>
    <dxf>
      <font>
        <color theme="0"/>
      </font>
    </dxf>
    <dxf>
      <font>
        <b val="0"/>
        <i/>
        <color theme="0" tint="-0.499984740745262"/>
      </font>
    </dxf>
    <dxf>
      <font>
        <b val="0"/>
        <i/>
        <color theme="0" tint="-0.499984740745262"/>
      </font>
    </dxf>
    <dxf>
      <font>
        <b val="0"/>
        <i/>
        <color theme="0" tint="-0.499984740745262"/>
      </font>
    </dxf>
    <dxf>
      <font>
        <color theme="0"/>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color theme="0"/>
      </font>
    </dxf>
    <dxf>
      <font>
        <b val="0"/>
        <i/>
        <color theme="0" tint="-0.499984740745262"/>
      </font>
    </dxf>
    <dxf>
      <font>
        <color theme="0"/>
      </font>
    </dxf>
    <dxf>
      <font>
        <b val="0"/>
        <i/>
        <color theme="0" tint="-0.499984740745262"/>
      </font>
    </dxf>
    <dxf>
      <font>
        <b val="0"/>
        <i/>
        <color theme="0" tint="-0.499984740745262"/>
      </font>
    </dxf>
    <dxf>
      <font>
        <color theme="0"/>
      </font>
    </dxf>
    <dxf>
      <font>
        <b val="0"/>
        <i/>
        <color theme="0" tint="-0.499984740745262"/>
      </font>
    </dxf>
    <dxf>
      <font>
        <color theme="0"/>
      </font>
    </dxf>
    <dxf>
      <font>
        <b val="0"/>
        <i/>
        <color theme="0" tint="-0.499984740745262"/>
      </font>
    </dxf>
    <dxf>
      <font>
        <b val="0"/>
        <i/>
        <color theme="0" tint="-0.499984740745262"/>
      </font>
    </dxf>
    <dxf>
      <font>
        <color theme="0"/>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fill>
        <patternFill patternType="none">
          <bgColor auto="1"/>
        </patternFill>
      </fill>
    </dxf>
    <dxf>
      <font>
        <b val="0"/>
        <i/>
        <color theme="0" tint="-0.499984740745262"/>
      </font>
    </dxf>
    <dxf>
      <font>
        <color theme="0"/>
      </font>
      <border>
        <left/>
        <right/>
        <top/>
        <bottom/>
      </border>
    </dxf>
    <dxf>
      <font>
        <color theme="0"/>
      </font>
    </dxf>
    <dxf>
      <font>
        <color rgb="FFFF0000"/>
      </font>
      <fill>
        <patternFill>
          <bgColor theme="9" tint="0.79998168889431442"/>
        </patternFill>
      </fill>
      <border>
        <left/>
        <right/>
        <top/>
        <bottom/>
        <vertical/>
        <horizontal/>
      </border>
    </dxf>
    <dxf>
      <font>
        <color rgb="FFFF0000"/>
      </font>
      <fill>
        <patternFill>
          <bgColor theme="9" tint="0.79998168889431442"/>
        </patternFill>
      </fill>
      <border>
        <left/>
        <right/>
        <top/>
        <bottom/>
        <vertical/>
        <horizontal/>
      </border>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val="0"/>
        <color auto="1"/>
      </font>
      <fill>
        <patternFill>
          <bgColor theme="9" tint="0.79998168889431442"/>
        </patternFill>
      </fill>
      <border>
        <left style="thin">
          <color rgb="FFFF0000"/>
        </left>
        <right style="thin">
          <color rgb="FFFF0000"/>
        </right>
        <top style="thin">
          <color rgb="FFFF0000"/>
        </top>
        <bottom style="thin">
          <color rgb="FFFF0000"/>
        </bottom>
      </border>
    </dxf>
    <dxf>
      <fill>
        <patternFill>
          <bgColor theme="9" tint="0.79998168889431442"/>
        </patternFill>
      </fill>
      <border>
        <left style="thin">
          <color rgb="FFFF0000"/>
        </left>
        <right style="thin">
          <color rgb="FFFF0000"/>
        </right>
        <top style="thin">
          <color rgb="FFFF0000"/>
        </top>
        <bottom style="thin">
          <color rgb="FFFF0000"/>
        </bottom>
      </border>
    </dxf>
    <dxf>
      <font>
        <b val="0"/>
        <i/>
        <color theme="0" tint="-0.499984740745262"/>
      </font>
    </dxf>
    <dxf>
      <font>
        <color theme="0"/>
      </font>
    </dxf>
    <dxf>
      <font>
        <color theme="0"/>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color theme="1"/>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strike val="0"/>
        <outline val="0"/>
        <shadow val="0"/>
        <u val="none"/>
        <vertAlign val="baseline"/>
        <sz val="9"/>
        <name val="Calibri"/>
        <scheme val="minor"/>
      </font>
      <alignment horizontal="general" vertical="center" textRotation="0" wrapText="0" indent="0" justifyLastLine="0" shrinkToFit="0" readingOrder="0"/>
    </dxf>
    <dxf>
      <border outline="0">
        <top style="double">
          <color rgb="FF3F3F3F"/>
        </top>
      </border>
    </dxf>
    <dxf>
      <font>
        <strike val="0"/>
        <outline val="0"/>
        <shadow val="0"/>
        <u val="none"/>
        <vertAlign val="baseline"/>
        <sz val="9"/>
        <name val="Calibri"/>
        <scheme val="minor"/>
      </font>
      <alignment horizontal="general" vertical="center" textRotation="0" wrapText="0" indent="0" justifyLastLine="0" shrinkToFit="0" readingOrder="0"/>
      <protection locked="1" hidden="0"/>
    </dxf>
    <dxf>
      <border outline="0">
        <bottom style="double">
          <color rgb="FF3F3F3F"/>
        </bottom>
      </border>
    </dxf>
    <dxf>
      <font>
        <b/>
        <i val="0"/>
        <strike val="0"/>
        <condense val="0"/>
        <extend val="0"/>
        <outline val="0"/>
        <shadow val="0"/>
        <u val="none"/>
        <vertAlign val="baseline"/>
        <sz val="9"/>
        <color theme="0"/>
        <name val="Calibri"/>
        <scheme val="minor"/>
      </font>
      <alignment horizontal="general" vertical="center" textRotation="0" wrapText="0" indent="0" justifyLastLine="0" shrinkToFit="0" readingOrder="0"/>
      <protection locked="1" hidden="0"/>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protection locked="1" hidden="0"/>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protection locked="1" hidden="0"/>
    </dxf>
    <dxf>
      <border outline="0">
        <bottom style="double">
          <color rgb="FF3F3F3F"/>
        </bottom>
      </border>
    </dxf>
    <dxf>
      <protection locked="1" hidden="0"/>
    </dxf>
    <dxf>
      <font>
        <b val="0"/>
        <i val="0"/>
        <strike val="0"/>
        <condense val="0"/>
        <extend val="0"/>
        <outline val="0"/>
        <shadow val="0"/>
        <u val="none"/>
        <vertAlign val="baseline"/>
        <sz val="9"/>
        <color theme="1"/>
        <name val="Calibri"/>
        <scheme val="minor"/>
      </font>
      <alignment horizontal="general" vertical="bottom" textRotation="0" wrapText="1" indent="0" justifyLastLine="0" shrinkToFit="0" readingOrder="0"/>
      <protection locked="1" hidden="0"/>
    </dxf>
    <dxf>
      <border outline="0">
        <top style="double">
          <color rgb="FF3F3F3F"/>
        </top>
      </border>
    </dxf>
    <dxf>
      <font>
        <b val="0"/>
        <i val="0"/>
        <strike val="0"/>
        <condense val="0"/>
        <extend val="0"/>
        <outline val="0"/>
        <shadow val="0"/>
        <u val="none"/>
        <vertAlign val="baseline"/>
        <sz val="9"/>
        <color theme="1"/>
        <name val="Calibri"/>
        <scheme val="minor"/>
      </font>
      <alignment horizontal="general" vertical="bottom" textRotation="0" wrapText="1" indent="0" justifyLastLine="0" shrinkToFit="0" readingOrder="0"/>
      <protection locked="1" hidden="0"/>
    </dxf>
    <dxf>
      <border outline="0">
        <bottom style="double">
          <color rgb="FF3F3F3F"/>
        </bottom>
      </border>
    </dxf>
    <dxf>
      <protection locked="1" hidden="0"/>
    </dxf>
    <dxf>
      <border outline="0">
        <bottom style="double">
          <color rgb="FF3F3F3F"/>
        </bottom>
      </border>
    </dxf>
    <dxf>
      <font>
        <b/>
        <i val="0"/>
        <strike val="0"/>
        <condense val="0"/>
        <extend val="0"/>
        <outline val="0"/>
        <shadow val="0"/>
        <u val="none"/>
        <vertAlign val="baseline"/>
        <sz val="9"/>
        <color theme="0"/>
        <name val="Calibri"/>
        <scheme val="minor"/>
      </font>
      <protection locked="1" hidden="0"/>
    </dxf>
    <dxf>
      <font>
        <b val="0"/>
        <i val="0"/>
        <strike val="0"/>
        <condense val="0"/>
        <extend val="0"/>
        <outline val="0"/>
        <shadow val="0"/>
        <u val="none"/>
        <vertAlign val="baseline"/>
        <sz val="9"/>
        <color theme="1"/>
        <name val="Calibri"/>
        <scheme val="minor"/>
      </font>
      <protection locked="1" hidden="0"/>
    </dxf>
    <dxf>
      <border outline="0">
        <top style="double">
          <color rgb="FF3F3F3F"/>
        </top>
      </border>
    </dxf>
    <dxf>
      <font>
        <b val="0"/>
        <i val="0"/>
        <strike val="0"/>
        <condense val="0"/>
        <extend val="0"/>
        <outline val="0"/>
        <shadow val="0"/>
        <u val="none"/>
        <vertAlign val="baseline"/>
        <sz val="9"/>
        <color theme="1"/>
        <name val="Calibri"/>
        <scheme val="minor"/>
      </font>
      <protection locked="1" hidden="0"/>
    </dxf>
    <dxf>
      <border outline="0">
        <bottom style="double">
          <color rgb="FF3F3F3F"/>
        </bottom>
      </border>
    </dxf>
    <dxf>
      <font>
        <b/>
        <i val="0"/>
        <strike val="0"/>
        <condense val="0"/>
        <extend val="0"/>
        <outline val="0"/>
        <shadow val="0"/>
        <u val="none"/>
        <vertAlign val="baseline"/>
        <sz val="9"/>
        <color theme="0"/>
        <name val="Calibri"/>
        <scheme val="minor"/>
      </font>
      <protection locked="1" hidden="0"/>
    </dxf>
    <dxf>
      <font>
        <b/>
        <i val="0"/>
        <strike val="0"/>
        <condense val="0"/>
        <extend val="0"/>
        <outline val="0"/>
        <shadow val="0"/>
        <u val="none"/>
        <vertAlign val="baseline"/>
        <sz val="9"/>
        <color theme="0"/>
        <name val="Calibri"/>
        <scheme val="minor"/>
      </font>
      <alignment horizontal="left" vertical="top" textRotation="0" wrapText="0" relativeIndent="0" justifyLastLine="0" shrinkToFit="0" readingOrder="0"/>
      <protection locked="1" hidden="0"/>
    </dxf>
    <dxf>
      <font>
        <b val="0"/>
        <i val="0"/>
        <strike val="0"/>
        <condense val="0"/>
        <extend val="0"/>
        <outline val="0"/>
        <shadow val="0"/>
        <u val="none"/>
        <vertAlign val="baseline"/>
        <sz val="9"/>
        <color theme="1"/>
        <name val="Calibri"/>
        <scheme val="minor"/>
      </font>
      <protection locked="1" hidden="0"/>
    </dxf>
    <dxf>
      <font>
        <b val="0"/>
        <i val="0"/>
        <strike val="0"/>
        <condense val="0"/>
        <extend val="0"/>
        <outline val="0"/>
        <shadow val="0"/>
        <u val="none"/>
        <vertAlign val="baseline"/>
        <sz val="9"/>
        <color theme="1"/>
        <name val="Calibri"/>
        <scheme val="minor"/>
      </font>
      <protection locked="1" hidden="0"/>
    </dxf>
    <dxf>
      <font>
        <b val="0"/>
        <i val="0"/>
        <strike val="0"/>
        <condense val="0"/>
        <extend val="0"/>
        <outline val="0"/>
        <shadow val="0"/>
        <u val="none"/>
        <vertAlign val="baseline"/>
        <sz val="9"/>
        <color theme="1"/>
        <name val="Calibri"/>
        <scheme val="minor"/>
      </font>
      <protection locked="1" hidden="0"/>
    </dxf>
    <dxf>
      <font>
        <b/>
        <i val="0"/>
        <strike val="0"/>
        <condense val="0"/>
        <extend val="0"/>
        <outline val="0"/>
        <shadow val="0"/>
        <u val="none"/>
        <vertAlign val="baseline"/>
        <sz val="9"/>
        <color theme="0"/>
        <name val="Calibri"/>
        <scheme val="minor"/>
      </font>
      <alignment horizontal="left" vertical="top" textRotation="0" wrapText="0" relativeIndent="0" justifyLastLine="0" shrinkToFit="0" readingOrder="0"/>
      <protection locked="1" hidden="0"/>
    </dxf>
    <dxf>
      <font>
        <b val="0"/>
        <i/>
        <strike val="0"/>
        <condense val="0"/>
        <extend val="0"/>
        <outline val="0"/>
        <shadow val="0"/>
        <u val="none"/>
        <vertAlign val="baseline"/>
        <sz val="9"/>
        <color theme="0"/>
        <name val="Calibri"/>
        <scheme val="minor"/>
      </font>
      <protection locked="1" hidden="0"/>
    </dxf>
    <dxf>
      <font>
        <b val="0"/>
        <i val="0"/>
        <strike val="0"/>
        <condense val="0"/>
        <extend val="0"/>
        <outline val="0"/>
        <shadow val="0"/>
        <u val="none"/>
        <vertAlign val="baseline"/>
        <sz val="9"/>
        <color theme="1"/>
        <name val="Calibri"/>
        <scheme val="minor"/>
      </font>
      <protection locked="1" hidden="0"/>
    </dxf>
    <dxf>
      <font>
        <b val="0"/>
        <i val="0"/>
        <strike val="0"/>
        <condense val="0"/>
        <extend val="0"/>
        <outline val="0"/>
        <shadow val="0"/>
        <u val="none"/>
        <vertAlign val="baseline"/>
        <sz val="9"/>
        <color theme="1"/>
        <name val="Calibri"/>
        <scheme val="minor"/>
      </font>
      <protection locked="1" hidden="0"/>
    </dxf>
    <dxf>
      <font>
        <b val="0"/>
        <i/>
        <strike val="0"/>
        <condense val="0"/>
        <extend val="0"/>
        <outline val="0"/>
        <shadow val="0"/>
        <u val="none"/>
        <vertAlign val="baseline"/>
        <sz val="9"/>
        <color theme="0"/>
        <name val="Calibri"/>
        <scheme val="minor"/>
      </font>
      <protection locked="1" hidden="0"/>
    </dxf>
    <dxf>
      <font>
        <b val="0"/>
        <i val="0"/>
        <strike val="0"/>
        <condense val="0"/>
        <extend val="0"/>
        <outline val="0"/>
        <shadow val="0"/>
        <u val="none"/>
        <vertAlign val="baseline"/>
        <sz val="9"/>
        <color theme="1"/>
        <name val="Calibri"/>
        <scheme val="minor"/>
      </font>
    </dxf>
    <dxf>
      <font>
        <b val="0"/>
        <i val="0"/>
        <strike val="0"/>
        <condense val="0"/>
        <extend val="0"/>
        <outline val="0"/>
        <shadow val="0"/>
        <u val="none"/>
        <vertAlign val="baseline"/>
        <sz val="9"/>
        <color theme="1"/>
        <name val="Calibri"/>
        <scheme val="minor"/>
      </font>
    </dxf>
    <dxf>
      <font>
        <b/>
        <i val="0"/>
        <strike val="0"/>
        <condense val="0"/>
        <extend val="0"/>
        <outline val="0"/>
        <shadow val="0"/>
        <u val="none"/>
        <vertAlign val="baseline"/>
        <sz val="9"/>
        <color theme="0"/>
        <name val="Calibri"/>
        <scheme val="minor"/>
      </font>
      <alignment horizontal="left" vertical="top" textRotation="0" wrapText="0" relativeIndent="0" justifyLastLine="0" shrinkToFit="0" readingOrder="0"/>
    </dxf>
    <dxf>
      <font>
        <b val="0"/>
        <i val="0"/>
        <strike val="0"/>
        <condense val="0"/>
        <extend val="0"/>
        <outline val="0"/>
        <shadow val="0"/>
        <u val="none"/>
        <vertAlign val="baseline"/>
        <sz val="9"/>
        <color theme="1"/>
        <name val="Calibri"/>
        <scheme val="minor"/>
      </font>
      <alignment horizontal="general" vertical="center" textRotation="0" wrapText="0" relativeIndent="0" justifyLastLine="0" shrinkToFit="0" readingOrder="0"/>
      <protection locked="1" hidden="0"/>
    </dxf>
    <dxf>
      <border outline="0">
        <top style="double">
          <color rgb="FF3F3F3F"/>
        </top>
      </border>
    </dxf>
    <dxf>
      <font>
        <b val="0"/>
        <i val="0"/>
        <strike val="0"/>
        <condense val="0"/>
        <extend val="0"/>
        <outline val="0"/>
        <shadow val="0"/>
        <u val="none"/>
        <vertAlign val="baseline"/>
        <sz val="9"/>
        <color theme="1"/>
        <name val="Calibri"/>
        <scheme val="minor"/>
      </font>
      <alignment horizontal="general" vertical="center" textRotation="0" wrapText="0" relativeIndent="0" justifyLastLine="0" shrinkToFit="0" readingOrder="0"/>
      <protection locked="1" hidden="0"/>
    </dxf>
    <dxf>
      <border outline="0">
        <bottom style="double">
          <color rgb="FF3F3F3F"/>
        </bottom>
      </border>
    </dxf>
    <dxf>
      <font>
        <b/>
        <i val="0"/>
        <strike val="0"/>
        <condense val="0"/>
        <extend val="0"/>
        <outline val="0"/>
        <shadow val="0"/>
        <u val="none"/>
        <vertAlign val="baseline"/>
        <sz val="9"/>
        <color theme="0"/>
        <name val="Calibri"/>
        <scheme val="minor"/>
      </font>
      <alignment horizontal="left" vertical="top" textRotation="0" wrapText="0" relativeIndent="0" justifyLastLine="0" shrinkToFit="0" readingOrder="0"/>
      <protection locked="1" hidden="0"/>
    </dxf>
    <dxf>
      <border outline="0">
        <top style="double">
          <color rgb="FF3F3F3F"/>
        </top>
      </border>
    </dxf>
    <dxf>
      <border outline="0">
        <bottom style="double">
          <color rgb="FF3F3F3F"/>
        </bottom>
      </border>
    </dxf>
    <dxf>
      <font>
        <b/>
        <i val="0"/>
        <strike val="0"/>
        <condense val="0"/>
        <extend val="0"/>
        <outline val="0"/>
        <shadow val="0"/>
        <u val="none"/>
        <vertAlign val="baseline"/>
        <sz val="9"/>
        <color theme="0"/>
        <name val="Calibri"/>
        <scheme val="minor"/>
      </font>
      <alignment horizontal="left" vertical="top" textRotation="0" wrapText="0" relativeIndent="0" justifyLastLine="0" shrinkToFit="0" readingOrder="0"/>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protection locked="1" hidden="0"/>
    </dxf>
    <dxf>
      <border outline="0">
        <top style="double">
          <color rgb="FF3F3F3F"/>
        </top>
      </border>
    </dxf>
    <dxf>
      <font>
        <b val="0"/>
        <i val="0"/>
        <strike val="0"/>
        <condense val="0"/>
        <extend val="0"/>
        <outline val="0"/>
        <shadow val="0"/>
        <u val="none"/>
        <vertAlign val="baseline"/>
        <sz val="9"/>
        <color theme="1"/>
        <name val="Calibri"/>
        <scheme val="minor"/>
      </font>
      <fill>
        <patternFill patternType="none">
          <fgColor indexed="64"/>
          <bgColor indexed="65"/>
        </patternFill>
      </fill>
      <protection locked="1" hidden="0"/>
    </dxf>
    <dxf>
      <border outline="0">
        <bottom style="double">
          <color rgb="FF3F3F3F"/>
        </bottom>
      </border>
    </dxf>
    <dxf>
      <font>
        <b/>
        <i val="0"/>
        <strike val="0"/>
        <condense val="0"/>
        <extend val="0"/>
        <outline val="0"/>
        <shadow val="0"/>
        <u val="none"/>
        <vertAlign val="baseline"/>
        <sz val="9"/>
        <color theme="0"/>
        <name val="Calibri"/>
        <scheme val="minor"/>
      </font>
      <alignment horizontal="left" vertical="top" textRotation="0" wrapText="0" relativeIndent="0" justifyLastLine="0" shrinkToFit="0" readingOrder="0"/>
      <protection locked="1" hidden="0"/>
    </dxf>
    <dxf>
      <border outline="0">
        <top style="double">
          <color rgb="FF3F3F3F"/>
        </top>
      </border>
    </dxf>
    <dxf>
      <border outline="0">
        <bottom style="double">
          <color rgb="FF3F3F3F"/>
        </bottom>
      </border>
    </dxf>
    <dxf>
      <font>
        <b/>
        <i val="0"/>
        <strike val="0"/>
        <condense val="0"/>
        <extend val="0"/>
        <outline val="0"/>
        <shadow val="0"/>
        <u val="none"/>
        <vertAlign val="baseline"/>
        <sz val="9"/>
        <color theme="0"/>
        <name val="Calibri"/>
        <scheme val="minor"/>
      </font>
      <alignment horizontal="left" vertical="top" textRotation="0" wrapText="0" relativeIndent="0" justifyLastLine="0" shrinkToFit="0" readingOrder="0"/>
      <protection locked="1" hidden="0"/>
    </dxf>
    <dxf>
      <font>
        <b val="0"/>
        <i val="0"/>
        <strike val="0"/>
        <condense val="0"/>
        <extend val="0"/>
        <outline val="0"/>
        <shadow val="0"/>
        <u val="none"/>
        <vertAlign val="baseline"/>
        <sz val="9"/>
        <color theme="1"/>
        <name val="Calibri"/>
        <scheme val="minor"/>
      </font>
      <protection locked="1" hidden="0"/>
    </dxf>
    <dxf>
      <border outline="0">
        <top style="double">
          <color rgb="FF3F3F3F"/>
        </top>
      </border>
    </dxf>
    <dxf>
      <font>
        <b val="0"/>
        <i val="0"/>
        <strike val="0"/>
        <condense val="0"/>
        <extend val="0"/>
        <outline val="0"/>
        <shadow val="0"/>
        <u val="none"/>
        <vertAlign val="baseline"/>
        <sz val="9"/>
        <color theme="1"/>
        <name val="Calibri"/>
        <scheme val="minor"/>
      </font>
      <protection locked="1" hidden="0"/>
    </dxf>
    <dxf>
      <border outline="0">
        <bottom style="double">
          <color rgb="FF3F3F3F"/>
        </bottom>
      </border>
    </dxf>
    <dxf>
      <font>
        <b/>
        <i val="0"/>
        <strike val="0"/>
        <condense val="0"/>
        <extend val="0"/>
        <outline val="0"/>
        <shadow val="0"/>
        <u val="none"/>
        <vertAlign val="baseline"/>
        <sz val="9"/>
        <color theme="0"/>
        <name val="Calibri"/>
        <scheme val="minor"/>
      </font>
      <protection locked="1" hidden="0"/>
    </dxf>
  </dxfs>
  <tableStyles count="0" defaultTableStyle="TableStyleMedium9"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Radio" checked="Checked"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firstButton="1" fmlaLink="Data!$W$7" lockText="1" noThreeD="1"/>
</file>

<file path=xl/ctrlProps/ctrlProp13.xml><?xml version="1.0" encoding="utf-8"?>
<formControlPr xmlns="http://schemas.microsoft.com/office/spreadsheetml/2009/9/main" objectType="Radio" checked="Checked"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Data!$W$9" lockText="1" noThreeD="1"/>
</file>

<file path=xl/ctrlProps/ctrlProp16.xml><?xml version="1.0" encoding="utf-8"?>
<formControlPr xmlns="http://schemas.microsoft.com/office/spreadsheetml/2009/9/main" objectType="Radio" checked="Checked"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Radio" firstButton="1" fmlaLink="Data!$W$11" lockText="1" noThreeD="1"/>
</file>

<file path=xl/ctrlProps/ctrlProp19.xml><?xml version="1.0" encoding="utf-8"?>
<formControlPr xmlns="http://schemas.microsoft.com/office/spreadsheetml/2009/9/main" objectType="Radio" checked="Checked" lockText="1" noThreeD="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Radio" firstButton="1" fmlaLink="Data!$W$13" lockText="1" noThreeD="1"/>
</file>

<file path=xl/ctrlProps/ctrlProp22.xml><?xml version="1.0" encoding="utf-8"?>
<formControlPr xmlns="http://schemas.microsoft.com/office/spreadsheetml/2009/9/main" objectType="Radio" checked="Checked" lockText="1"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Radio" firstButton="1" fmlaLink="Data!$W$15" lockText="1" noThreeD="1"/>
</file>

<file path=xl/ctrlProps/ctrlProp25.xml><?xml version="1.0" encoding="utf-8"?>
<formControlPr xmlns="http://schemas.microsoft.com/office/spreadsheetml/2009/9/main" objectType="Radio" checked="Checked" lockText="1"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Radio" firstButton="1" fmlaLink="Data!$W$17" lockText="1" noThreeD="1"/>
</file>

<file path=xl/ctrlProps/ctrlProp28.xml><?xml version="1.0" encoding="utf-8"?>
<formControlPr xmlns="http://schemas.microsoft.com/office/spreadsheetml/2009/9/main" objectType="Radio" checked="Checked" lockText="1"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Radio" firstButton="1" fmlaLink="Data!$W$3" lockText="1" noThreeD="1"/>
</file>

<file path=xl/ctrlProps/ctrlProp30.xml><?xml version="1.0" encoding="utf-8"?>
<formControlPr xmlns="http://schemas.microsoft.com/office/spreadsheetml/2009/9/main" objectType="Radio" firstButton="1" fmlaLink="Data!$W$19" lockText="1" noThreeD="1"/>
</file>

<file path=xl/ctrlProps/ctrlProp31.xml><?xml version="1.0" encoding="utf-8"?>
<formControlPr xmlns="http://schemas.microsoft.com/office/spreadsheetml/2009/9/main" objectType="Radio" checked="Checked" lockText="1"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Radio" firstButton="1" fmlaLink="Data!$W$21" lockText="1" noThreeD="1"/>
</file>

<file path=xl/ctrlProps/ctrlProp34.xml><?xml version="1.0" encoding="utf-8"?>
<formControlPr xmlns="http://schemas.microsoft.com/office/spreadsheetml/2009/9/main" objectType="Radio" checked="Checked" lockText="1"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Radio" firstButton="1" fmlaLink="Data!$W$23" lockText="1" noThreeD="1"/>
</file>

<file path=xl/ctrlProps/ctrlProp37.xml><?xml version="1.0" encoding="utf-8"?>
<formControlPr xmlns="http://schemas.microsoft.com/office/spreadsheetml/2009/9/main" objectType="Radio" checked="Checked" lockText="1"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Radio" firstButton="1" fmlaLink="Data!$W$6" lockText="1" noThreeD="1"/>
</file>

<file path=xl/ctrlProps/ctrlProp4.xml><?xml version="1.0" encoding="utf-8"?>
<formControlPr xmlns="http://schemas.microsoft.com/office/spreadsheetml/2009/9/main" objectType="Radio" checked="Checked" lockText="1" noThreeD="1"/>
</file>

<file path=xl/ctrlProps/ctrlProp40.xml><?xml version="1.0" encoding="utf-8"?>
<formControlPr xmlns="http://schemas.microsoft.com/office/spreadsheetml/2009/9/main" objectType="Radio" checked="Checked" lockText="1"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Radio" firstButton="1" fmlaLink="Data!$W$8" lockText="1" noThreeD="1"/>
</file>

<file path=xl/ctrlProps/ctrlProp43.xml><?xml version="1.0" encoding="utf-8"?>
<formControlPr xmlns="http://schemas.microsoft.com/office/spreadsheetml/2009/9/main" objectType="Radio" checked="Checked" lockText="1"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Radio" firstButton="1" fmlaLink="Data!$W$10" lockText="1" noThreeD="1"/>
</file>

<file path=xl/ctrlProps/ctrlProp46.xml><?xml version="1.0" encoding="utf-8"?>
<formControlPr xmlns="http://schemas.microsoft.com/office/spreadsheetml/2009/9/main" objectType="Radio" checked="Checked" lockText="1" noThreeD="1"/>
</file>

<file path=xl/ctrlProps/ctrlProp47.xml><?xml version="1.0" encoding="utf-8"?>
<formControlPr xmlns="http://schemas.microsoft.com/office/spreadsheetml/2009/9/main" objectType="GBox" noThreeD="1"/>
</file>

<file path=xl/ctrlProps/ctrlProp48.xml><?xml version="1.0" encoding="utf-8"?>
<formControlPr xmlns="http://schemas.microsoft.com/office/spreadsheetml/2009/9/main" objectType="Radio" firstButton="1" fmlaLink="Data!$W$12" lockText="1" noThreeD="1"/>
</file>

<file path=xl/ctrlProps/ctrlProp49.xml><?xml version="1.0" encoding="utf-8"?>
<formControlPr xmlns="http://schemas.microsoft.com/office/spreadsheetml/2009/9/main" objectType="Radio" checked="Checked"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Radio" firstButton="1" fmlaLink="Data!$W$14" lockText="1" noThreeD="1"/>
</file>

<file path=xl/ctrlProps/ctrlProp52.xml><?xml version="1.0" encoding="utf-8"?>
<formControlPr xmlns="http://schemas.microsoft.com/office/spreadsheetml/2009/9/main" objectType="Radio" checked="Checked" lockText="1"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Radio" firstButton="1" fmlaLink="Data!$W$16" lockText="1" noThreeD="1"/>
</file>

<file path=xl/ctrlProps/ctrlProp55.xml><?xml version="1.0" encoding="utf-8"?>
<formControlPr xmlns="http://schemas.microsoft.com/office/spreadsheetml/2009/9/main" objectType="Radio" checked="Checked" lockText="1"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Radio" firstButton="1" fmlaLink="Data!$W$18" lockText="1" noThreeD="1"/>
</file>

<file path=xl/ctrlProps/ctrlProp58.xml><?xml version="1.0" encoding="utf-8"?>
<formControlPr xmlns="http://schemas.microsoft.com/office/spreadsheetml/2009/9/main" objectType="Radio" checked="Checked" lockText="1"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Radio" firstButton="1" fmlaLink="Data!$W$4" lockText="1" noThreeD="1"/>
</file>

<file path=xl/ctrlProps/ctrlProp60.xml><?xml version="1.0" encoding="utf-8"?>
<formControlPr xmlns="http://schemas.microsoft.com/office/spreadsheetml/2009/9/main" objectType="Radio" firstButton="1" fmlaLink="Data!$W$20" lockText="1" noThreeD="1"/>
</file>

<file path=xl/ctrlProps/ctrlProp61.xml><?xml version="1.0" encoding="utf-8"?>
<formControlPr xmlns="http://schemas.microsoft.com/office/spreadsheetml/2009/9/main" objectType="Radio" checked="Checked" lockText="1"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Radio" firstButton="1" fmlaLink="Data!$W$22" lockText="1" noThreeD="1"/>
</file>

<file path=xl/ctrlProps/ctrlProp64.xml><?xml version="1.0" encoding="utf-8"?>
<formControlPr xmlns="http://schemas.microsoft.com/office/spreadsheetml/2009/9/main" objectType="Radio" checked="Checked" lockText="1"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Radio" firstButton="1" fmlaLink="Data!$W$24" lockText="1" noThreeD="1"/>
</file>

<file path=xl/ctrlProps/ctrlProp67.xml><?xml version="1.0" encoding="utf-8"?>
<formControlPr xmlns="http://schemas.microsoft.com/office/spreadsheetml/2009/9/main" objectType="Radio" checked="Checked" lockText="1"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Radio" checked="Checked" firstButton="1" fmlaLink="Data!$W$2" lockText="1" noThreeD="1"/>
</file>

<file path=xl/ctrlProps/ctrlProp7.xml><?xml version="1.0" encoding="utf-8"?>
<formControlPr xmlns="http://schemas.microsoft.com/office/spreadsheetml/2009/9/main" objectType="Radio" checked="Checked"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Radio" checked="Checked" firstButton="1"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GBox" noThreeD="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9.xml><?xml version="1.0" encoding="utf-8"?>
<formControlPr xmlns="http://schemas.microsoft.com/office/spreadsheetml/2009/9/main" objectType="Radio" firstButton="1" fmlaLink="Data!$W$5" lockText="1" noThreeD="1"/>
</file>

<file path=xl/drawings/_rels/vmlDrawing2.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xdr:col>
      <xdr:colOff>623887</xdr:colOff>
      <xdr:row>246</xdr:row>
      <xdr:rowOff>123825</xdr:rowOff>
    </xdr:from>
    <xdr:to>
      <xdr:col>1</xdr:col>
      <xdr:colOff>814387</xdr:colOff>
      <xdr:row>248</xdr:row>
      <xdr:rowOff>0</xdr:rowOff>
    </xdr:to>
    <xdr:sp macro="" textlink="">
      <xdr:nvSpPr>
        <xdr:cNvPr id="3" name="TextovéPole 2">
          <a:extLst>
            <a:ext uri="{FF2B5EF4-FFF2-40B4-BE49-F238E27FC236}">
              <a16:creationId xmlns:a16="http://schemas.microsoft.com/office/drawing/2014/main" id="{00000000-0008-0000-0000-000003000000}"/>
            </a:ext>
          </a:extLst>
        </xdr:cNvPr>
        <xdr:cNvSpPr txBox="1"/>
      </xdr:nvSpPr>
      <xdr:spPr>
        <a:xfrm>
          <a:off x="2166937" y="42071925"/>
          <a:ext cx="190500"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cs-CZ" sz="1100"/>
        </a:p>
      </xdr:txBody>
    </xdr:sp>
    <xdr:clientData/>
  </xdr:twoCellAnchor>
  <mc:AlternateContent xmlns:mc="http://schemas.openxmlformats.org/markup-compatibility/2006">
    <mc:Choice xmlns:a14="http://schemas.microsoft.com/office/drawing/2010/main" Requires="a14">
      <xdr:twoCellAnchor>
        <xdr:from>
          <xdr:col>3</xdr:col>
          <xdr:colOff>0</xdr:colOff>
          <xdr:row>0</xdr:row>
          <xdr:rowOff>0</xdr:rowOff>
        </xdr:from>
        <xdr:to>
          <xdr:col>3</xdr:col>
          <xdr:colOff>0</xdr:colOff>
          <xdr:row>0</xdr:row>
          <xdr:rowOff>0</xdr:rowOff>
        </xdr:to>
        <xdr:sp macro="" textlink="">
          <xdr:nvSpPr>
            <xdr:cNvPr id="1054" name="Button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cs-CZ" sz="1100" b="0" i="0" u="none" strike="noStrike" baseline="0">
                  <a:solidFill>
                    <a:srgbClr val="000000"/>
                  </a:solidFill>
                  <a:latin typeface="Calibri"/>
                  <a:ea typeface="Calibri"/>
                  <a:cs typeface="Calibri"/>
                </a:rPr>
                <a:t>Přidat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0</xdr:row>
          <xdr:rowOff>0</xdr:rowOff>
        </xdr:from>
        <xdr:to>
          <xdr:col>3</xdr:col>
          <xdr:colOff>0</xdr:colOff>
          <xdr:row>0</xdr:row>
          <xdr:rowOff>0</xdr:rowOff>
        </xdr:to>
        <xdr:sp macro="" textlink="">
          <xdr:nvSpPr>
            <xdr:cNvPr id="1055" name="Button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cs-CZ" sz="1100" b="0" i="0" u="none" strike="noStrike" baseline="0">
                  <a:solidFill>
                    <a:srgbClr val="000000"/>
                  </a:solidFill>
                  <a:latin typeface="Calibri"/>
                  <a:ea typeface="Calibri"/>
                  <a:cs typeface="Calibri"/>
                </a:rPr>
                <a:t>Odebrat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3228975</xdr:colOff>
          <xdr:row>42</xdr:row>
          <xdr:rowOff>152400</xdr:rowOff>
        </xdr:from>
        <xdr:to>
          <xdr:col>1</xdr:col>
          <xdr:colOff>3705225</xdr:colOff>
          <xdr:row>43</xdr:row>
          <xdr:rowOff>142875</xdr:rowOff>
        </xdr:to>
        <xdr:sp macro="" textlink="">
          <xdr:nvSpPr>
            <xdr:cNvPr id="1577" name="Option Button 553" hidden="1">
              <a:extLst>
                <a:ext uri="{63B3BB69-23CF-44E3-9099-C40C66FF867C}">
                  <a14:compatExt spid="_x0000_s1577"/>
                </a:ext>
                <a:ext uri="{FF2B5EF4-FFF2-40B4-BE49-F238E27FC236}">
                  <a16:creationId xmlns:a16="http://schemas.microsoft.com/office/drawing/2014/main" id="{00000000-0008-0000-0000-00002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Ano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3838575</xdr:colOff>
          <xdr:row>42</xdr:row>
          <xdr:rowOff>152400</xdr:rowOff>
        </xdr:from>
        <xdr:to>
          <xdr:col>2</xdr:col>
          <xdr:colOff>285750</xdr:colOff>
          <xdr:row>43</xdr:row>
          <xdr:rowOff>142875</xdr:rowOff>
        </xdr:to>
        <xdr:sp macro="" textlink="">
          <xdr:nvSpPr>
            <xdr:cNvPr id="1578" name="Option Button 554" hidden="1">
              <a:extLst>
                <a:ext uri="{63B3BB69-23CF-44E3-9099-C40C66FF867C}">
                  <a14:compatExt spid="_x0000_s1578"/>
                </a:ext>
                <a:ext uri="{FF2B5EF4-FFF2-40B4-BE49-F238E27FC236}">
                  <a16:creationId xmlns:a16="http://schemas.microsoft.com/office/drawing/2014/main" id="{00000000-0008-0000-0000-00002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3200400</xdr:colOff>
          <xdr:row>42</xdr:row>
          <xdr:rowOff>142875</xdr:rowOff>
        </xdr:from>
        <xdr:to>
          <xdr:col>3</xdr:col>
          <xdr:colOff>0</xdr:colOff>
          <xdr:row>44</xdr:row>
          <xdr:rowOff>0</xdr:rowOff>
        </xdr:to>
        <xdr:sp macro="" textlink="">
          <xdr:nvSpPr>
            <xdr:cNvPr id="1579" name="Group Box 555" hidden="1">
              <a:extLst>
                <a:ext uri="{63B3BB69-23CF-44E3-9099-C40C66FF867C}">
                  <a14:compatExt spid="_x0000_s1579"/>
                </a:ext>
                <a:ext uri="{FF2B5EF4-FFF2-40B4-BE49-F238E27FC236}">
                  <a16:creationId xmlns:a16="http://schemas.microsoft.com/office/drawing/2014/main" id="{00000000-0008-0000-0000-00002B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3248025</xdr:colOff>
          <xdr:row>50</xdr:row>
          <xdr:rowOff>9525</xdr:rowOff>
        </xdr:from>
        <xdr:to>
          <xdr:col>1</xdr:col>
          <xdr:colOff>3686175</xdr:colOff>
          <xdr:row>51</xdr:row>
          <xdr:rowOff>85725</xdr:rowOff>
        </xdr:to>
        <xdr:sp macro="" textlink="">
          <xdr:nvSpPr>
            <xdr:cNvPr id="1581" name="Option Button 557" hidden="1">
              <a:extLst>
                <a:ext uri="{63B3BB69-23CF-44E3-9099-C40C66FF867C}">
                  <a14:compatExt spid="_x0000_s1581"/>
                </a:ext>
                <a:ext uri="{FF2B5EF4-FFF2-40B4-BE49-F238E27FC236}">
                  <a16:creationId xmlns:a16="http://schemas.microsoft.com/office/drawing/2014/main" id="{00000000-0008-0000-0000-00002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ano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3848100</xdr:colOff>
          <xdr:row>50</xdr:row>
          <xdr:rowOff>9525</xdr:rowOff>
        </xdr:from>
        <xdr:to>
          <xdr:col>2</xdr:col>
          <xdr:colOff>276225</xdr:colOff>
          <xdr:row>51</xdr:row>
          <xdr:rowOff>85725</xdr:rowOff>
        </xdr:to>
        <xdr:sp macro="" textlink="">
          <xdr:nvSpPr>
            <xdr:cNvPr id="1582" name="Option Button 558" hidden="1">
              <a:extLst>
                <a:ext uri="{63B3BB69-23CF-44E3-9099-C40C66FF867C}">
                  <a14:compatExt spid="_x0000_s1582"/>
                </a:ext>
                <a:ext uri="{FF2B5EF4-FFF2-40B4-BE49-F238E27FC236}">
                  <a16:creationId xmlns:a16="http://schemas.microsoft.com/office/drawing/2014/main" id="{00000000-0008-0000-0000-00002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3209925</xdr:colOff>
          <xdr:row>50</xdr:row>
          <xdr:rowOff>0</xdr:rowOff>
        </xdr:from>
        <xdr:to>
          <xdr:col>3</xdr:col>
          <xdr:colOff>0</xdr:colOff>
          <xdr:row>51</xdr:row>
          <xdr:rowOff>133350</xdr:rowOff>
        </xdr:to>
        <xdr:sp macro="" textlink="">
          <xdr:nvSpPr>
            <xdr:cNvPr id="1583" name="Group Box 559" hidden="1">
              <a:extLst>
                <a:ext uri="{63B3BB69-23CF-44E3-9099-C40C66FF867C}">
                  <a14:compatExt spid="_x0000_s1583"/>
                </a:ext>
                <a:ext uri="{FF2B5EF4-FFF2-40B4-BE49-F238E27FC236}">
                  <a16:creationId xmlns:a16="http://schemas.microsoft.com/office/drawing/2014/main" id="{00000000-0008-0000-0000-00002F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3219450</xdr:colOff>
          <xdr:row>52</xdr:row>
          <xdr:rowOff>161925</xdr:rowOff>
        </xdr:from>
        <xdr:to>
          <xdr:col>1</xdr:col>
          <xdr:colOff>3695700</xdr:colOff>
          <xdr:row>54</xdr:row>
          <xdr:rowOff>0</xdr:rowOff>
        </xdr:to>
        <xdr:sp macro="" textlink="">
          <xdr:nvSpPr>
            <xdr:cNvPr id="1587" name="Option Button 563" hidden="1">
              <a:extLst>
                <a:ext uri="{63B3BB69-23CF-44E3-9099-C40C66FF867C}">
                  <a14:compatExt spid="_x0000_s1587"/>
                </a:ext>
                <a:ext uri="{FF2B5EF4-FFF2-40B4-BE49-F238E27FC236}">
                  <a16:creationId xmlns:a16="http://schemas.microsoft.com/office/drawing/2014/main" id="{00000000-0008-0000-0000-00003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Ano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3829050</xdr:colOff>
          <xdr:row>52</xdr:row>
          <xdr:rowOff>171450</xdr:rowOff>
        </xdr:from>
        <xdr:to>
          <xdr:col>2</xdr:col>
          <xdr:colOff>276225</xdr:colOff>
          <xdr:row>54</xdr:row>
          <xdr:rowOff>9525</xdr:rowOff>
        </xdr:to>
        <xdr:sp macro="" textlink="">
          <xdr:nvSpPr>
            <xdr:cNvPr id="1588" name="Option Button 564" hidden="1">
              <a:extLst>
                <a:ext uri="{63B3BB69-23CF-44E3-9099-C40C66FF867C}">
                  <a14:compatExt spid="_x0000_s1588"/>
                </a:ext>
                <a:ext uri="{FF2B5EF4-FFF2-40B4-BE49-F238E27FC236}">
                  <a16:creationId xmlns:a16="http://schemas.microsoft.com/office/drawing/2014/main" id="{00000000-0008-0000-0000-00003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3200400</xdr:colOff>
          <xdr:row>52</xdr:row>
          <xdr:rowOff>171450</xdr:rowOff>
        </xdr:from>
        <xdr:to>
          <xdr:col>3</xdr:col>
          <xdr:colOff>0</xdr:colOff>
          <xdr:row>54</xdr:row>
          <xdr:rowOff>0</xdr:rowOff>
        </xdr:to>
        <xdr:sp macro="" textlink="">
          <xdr:nvSpPr>
            <xdr:cNvPr id="1589" name="Group Box 565" hidden="1">
              <a:extLst>
                <a:ext uri="{63B3BB69-23CF-44E3-9099-C40C66FF867C}">
                  <a14:compatExt spid="_x0000_s1589"/>
                </a:ext>
                <a:ext uri="{FF2B5EF4-FFF2-40B4-BE49-F238E27FC236}">
                  <a16:creationId xmlns:a16="http://schemas.microsoft.com/office/drawing/2014/main" id="{00000000-0008-0000-0000-000035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3228975</xdr:colOff>
          <xdr:row>62</xdr:row>
          <xdr:rowOff>152400</xdr:rowOff>
        </xdr:from>
        <xdr:to>
          <xdr:col>1</xdr:col>
          <xdr:colOff>3705225</xdr:colOff>
          <xdr:row>63</xdr:row>
          <xdr:rowOff>142875</xdr:rowOff>
        </xdr:to>
        <xdr:sp macro="" textlink="">
          <xdr:nvSpPr>
            <xdr:cNvPr id="1595" name="Option Button 571" hidden="1">
              <a:extLst>
                <a:ext uri="{63B3BB69-23CF-44E3-9099-C40C66FF867C}">
                  <a14:compatExt spid="_x0000_s1595"/>
                </a:ext>
                <a:ext uri="{FF2B5EF4-FFF2-40B4-BE49-F238E27FC236}">
                  <a16:creationId xmlns:a16="http://schemas.microsoft.com/office/drawing/2014/main" id="{00000000-0008-0000-0000-00003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Ano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3838575</xdr:colOff>
          <xdr:row>62</xdr:row>
          <xdr:rowOff>152400</xdr:rowOff>
        </xdr:from>
        <xdr:to>
          <xdr:col>2</xdr:col>
          <xdr:colOff>285750</xdr:colOff>
          <xdr:row>63</xdr:row>
          <xdr:rowOff>142875</xdr:rowOff>
        </xdr:to>
        <xdr:sp macro="" textlink="">
          <xdr:nvSpPr>
            <xdr:cNvPr id="1596" name="Option Button 572" hidden="1">
              <a:extLst>
                <a:ext uri="{63B3BB69-23CF-44E3-9099-C40C66FF867C}">
                  <a14:compatExt spid="_x0000_s1596"/>
                </a:ext>
                <a:ext uri="{FF2B5EF4-FFF2-40B4-BE49-F238E27FC236}">
                  <a16:creationId xmlns:a16="http://schemas.microsoft.com/office/drawing/2014/main" id="{00000000-0008-0000-0000-00003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3200400</xdr:colOff>
          <xdr:row>62</xdr:row>
          <xdr:rowOff>142875</xdr:rowOff>
        </xdr:from>
        <xdr:to>
          <xdr:col>3</xdr:col>
          <xdr:colOff>0</xdr:colOff>
          <xdr:row>64</xdr:row>
          <xdr:rowOff>0</xdr:rowOff>
        </xdr:to>
        <xdr:sp macro="" textlink="">
          <xdr:nvSpPr>
            <xdr:cNvPr id="1597" name="Group Box 573" hidden="1">
              <a:extLst>
                <a:ext uri="{63B3BB69-23CF-44E3-9099-C40C66FF867C}">
                  <a14:compatExt spid="_x0000_s1597"/>
                </a:ext>
                <a:ext uri="{FF2B5EF4-FFF2-40B4-BE49-F238E27FC236}">
                  <a16:creationId xmlns:a16="http://schemas.microsoft.com/office/drawing/2014/main" id="{00000000-0008-0000-0000-00003D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3228975</xdr:colOff>
          <xdr:row>74</xdr:row>
          <xdr:rowOff>152400</xdr:rowOff>
        </xdr:from>
        <xdr:to>
          <xdr:col>1</xdr:col>
          <xdr:colOff>3705225</xdr:colOff>
          <xdr:row>75</xdr:row>
          <xdr:rowOff>142875</xdr:rowOff>
        </xdr:to>
        <xdr:sp macro="" textlink="">
          <xdr:nvSpPr>
            <xdr:cNvPr id="1599" name="Option Button 575" hidden="1">
              <a:extLst>
                <a:ext uri="{63B3BB69-23CF-44E3-9099-C40C66FF867C}">
                  <a14:compatExt spid="_x0000_s1599"/>
                </a:ext>
                <a:ext uri="{FF2B5EF4-FFF2-40B4-BE49-F238E27FC236}">
                  <a16:creationId xmlns:a16="http://schemas.microsoft.com/office/drawing/2014/main" id="{00000000-0008-0000-0000-00003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Ano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3838575</xdr:colOff>
          <xdr:row>74</xdr:row>
          <xdr:rowOff>152400</xdr:rowOff>
        </xdr:from>
        <xdr:to>
          <xdr:col>2</xdr:col>
          <xdr:colOff>285750</xdr:colOff>
          <xdr:row>75</xdr:row>
          <xdr:rowOff>142875</xdr:rowOff>
        </xdr:to>
        <xdr:sp macro="" textlink="">
          <xdr:nvSpPr>
            <xdr:cNvPr id="1600" name="Option Button 576" hidden="1">
              <a:extLst>
                <a:ext uri="{63B3BB69-23CF-44E3-9099-C40C66FF867C}">
                  <a14:compatExt spid="_x0000_s1600"/>
                </a:ext>
                <a:ext uri="{FF2B5EF4-FFF2-40B4-BE49-F238E27FC236}">
                  <a16:creationId xmlns:a16="http://schemas.microsoft.com/office/drawing/2014/main" id="{00000000-0008-0000-0000-00004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3200400</xdr:colOff>
          <xdr:row>74</xdr:row>
          <xdr:rowOff>142875</xdr:rowOff>
        </xdr:from>
        <xdr:to>
          <xdr:col>3</xdr:col>
          <xdr:colOff>0</xdr:colOff>
          <xdr:row>76</xdr:row>
          <xdr:rowOff>0</xdr:rowOff>
        </xdr:to>
        <xdr:sp macro="" textlink="">
          <xdr:nvSpPr>
            <xdr:cNvPr id="1601" name="Group Box 577" hidden="1">
              <a:extLst>
                <a:ext uri="{63B3BB69-23CF-44E3-9099-C40C66FF867C}">
                  <a14:compatExt spid="_x0000_s1601"/>
                </a:ext>
                <a:ext uri="{FF2B5EF4-FFF2-40B4-BE49-F238E27FC236}">
                  <a16:creationId xmlns:a16="http://schemas.microsoft.com/office/drawing/2014/main" id="{00000000-0008-0000-0000-000041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3228975</xdr:colOff>
          <xdr:row>90</xdr:row>
          <xdr:rowOff>152400</xdr:rowOff>
        </xdr:from>
        <xdr:to>
          <xdr:col>1</xdr:col>
          <xdr:colOff>3705225</xdr:colOff>
          <xdr:row>91</xdr:row>
          <xdr:rowOff>142875</xdr:rowOff>
        </xdr:to>
        <xdr:sp macro="" textlink="">
          <xdr:nvSpPr>
            <xdr:cNvPr id="1603" name="Option Button 579" hidden="1">
              <a:extLst>
                <a:ext uri="{63B3BB69-23CF-44E3-9099-C40C66FF867C}">
                  <a14:compatExt spid="_x0000_s1603"/>
                </a:ext>
                <a:ext uri="{FF2B5EF4-FFF2-40B4-BE49-F238E27FC236}">
                  <a16:creationId xmlns:a16="http://schemas.microsoft.com/office/drawing/2014/main" id="{00000000-0008-0000-0000-00004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Ano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3838575</xdr:colOff>
          <xdr:row>90</xdr:row>
          <xdr:rowOff>152400</xdr:rowOff>
        </xdr:from>
        <xdr:to>
          <xdr:col>2</xdr:col>
          <xdr:colOff>285750</xdr:colOff>
          <xdr:row>91</xdr:row>
          <xdr:rowOff>142875</xdr:rowOff>
        </xdr:to>
        <xdr:sp macro="" textlink="">
          <xdr:nvSpPr>
            <xdr:cNvPr id="1604" name="Option Button 580" hidden="1">
              <a:extLst>
                <a:ext uri="{63B3BB69-23CF-44E3-9099-C40C66FF867C}">
                  <a14:compatExt spid="_x0000_s1604"/>
                </a:ext>
                <a:ext uri="{FF2B5EF4-FFF2-40B4-BE49-F238E27FC236}">
                  <a16:creationId xmlns:a16="http://schemas.microsoft.com/office/drawing/2014/main" id="{00000000-0008-0000-0000-00004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3200400</xdr:colOff>
          <xdr:row>90</xdr:row>
          <xdr:rowOff>142875</xdr:rowOff>
        </xdr:from>
        <xdr:to>
          <xdr:col>3</xdr:col>
          <xdr:colOff>0</xdr:colOff>
          <xdr:row>92</xdr:row>
          <xdr:rowOff>0</xdr:rowOff>
        </xdr:to>
        <xdr:sp macro="" textlink="">
          <xdr:nvSpPr>
            <xdr:cNvPr id="1605" name="Group Box 581" hidden="1">
              <a:extLst>
                <a:ext uri="{63B3BB69-23CF-44E3-9099-C40C66FF867C}">
                  <a14:compatExt spid="_x0000_s1605"/>
                </a:ext>
                <a:ext uri="{FF2B5EF4-FFF2-40B4-BE49-F238E27FC236}">
                  <a16:creationId xmlns:a16="http://schemas.microsoft.com/office/drawing/2014/main" id="{00000000-0008-0000-0000-000045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3228975</xdr:colOff>
          <xdr:row>129</xdr:row>
          <xdr:rowOff>133350</xdr:rowOff>
        </xdr:from>
        <xdr:to>
          <xdr:col>1</xdr:col>
          <xdr:colOff>3705225</xdr:colOff>
          <xdr:row>130</xdr:row>
          <xdr:rowOff>142875</xdr:rowOff>
        </xdr:to>
        <xdr:sp macro="" textlink="">
          <xdr:nvSpPr>
            <xdr:cNvPr id="1607" name="Option Button 583" hidden="1">
              <a:extLst>
                <a:ext uri="{63B3BB69-23CF-44E3-9099-C40C66FF867C}">
                  <a14:compatExt spid="_x0000_s1607"/>
                </a:ext>
                <a:ext uri="{FF2B5EF4-FFF2-40B4-BE49-F238E27FC236}">
                  <a16:creationId xmlns:a16="http://schemas.microsoft.com/office/drawing/2014/main" id="{00000000-0008-0000-0000-00004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Ano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3838575</xdr:colOff>
          <xdr:row>129</xdr:row>
          <xdr:rowOff>133350</xdr:rowOff>
        </xdr:from>
        <xdr:to>
          <xdr:col>2</xdr:col>
          <xdr:colOff>285750</xdr:colOff>
          <xdr:row>130</xdr:row>
          <xdr:rowOff>142875</xdr:rowOff>
        </xdr:to>
        <xdr:sp macro="" textlink="">
          <xdr:nvSpPr>
            <xdr:cNvPr id="1608" name="Option Button 584" hidden="1">
              <a:extLst>
                <a:ext uri="{63B3BB69-23CF-44E3-9099-C40C66FF867C}">
                  <a14:compatExt spid="_x0000_s1608"/>
                </a:ext>
                <a:ext uri="{FF2B5EF4-FFF2-40B4-BE49-F238E27FC236}">
                  <a16:creationId xmlns:a16="http://schemas.microsoft.com/office/drawing/2014/main" id="{00000000-0008-0000-0000-00004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3200400</xdr:colOff>
          <xdr:row>129</xdr:row>
          <xdr:rowOff>123825</xdr:rowOff>
        </xdr:from>
        <xdr:to>
          <xdr:col>3</xdr:col>
          <xdr:colOff>0</xdr:colOff>
          <xdr:row>131</xdr:row>
          <xdr:rowOff>0</xdr:rowOff>
        </xdr:to>
        <xdr:sp macro="" textlink="">
          <xdr:nvSpPr>
            <xdr:cNvPr id="1609" name="Group Box 585" hidden="1">
              <a:extLst>
                <a:ext uri="{63B3BB69-23CF-44E3-9099-C40C66FF867C}">
                  <a14:compatExt spid="_x0000_s1609"/>
                </a:ext>
                <a:ext uri="{FF2B5EF4-FFF2-40B4-BE49-F238E27FC236}">
                  <a16:creationId xmlns:a16="http://schemas.microsoft.com/office/drawing/2014/main" id="{00000000-0008-0000-0000-000049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3238500</xdr:colOff>
          <xdr:row>150</xdr:row>
          <xdr:rowOff>85725</xdr:rowOff>
        </xdr:from>
        <xdr:to>
          <xdr:col>1</xdr:col>
          <xdr:colOff>3714750</xdr:colOff>
          <xdr:row>151</xdr:row>
          <xdr:rowOff>85725</xdr:rowOff>
        </xdr:to>
        <xdr:sp macro="" textlink="">
          <xdr:nvSpPr>
            <xdr:cNvPr id="1615" name="Option Button 591" hidden="1">
              <a:extLst>
                <a:ext uri="{63B3BB69-23CF-44E3-9099-C40C66FF867C}">
                  <a14:compatExt spid="_x0000_s1615"/>
                </a:ext>
                <a:ext uri="{FF2B5EF4-FFF2-40B4-BE49-F238E27FC236}">
                  <a16:creationId xmlns:a16="http://schemas.microsoft.com/office/drawing/2014/main" id="{00000000-0008-0000-0000-00004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Ano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3838575</xdr:colOff>
          <xdr:row>150</xdr:row>
          <xdr:rowOff>95250</xdr:rowOff>
        </xdr:from>
        <xdr:to>
          <xdr:col>2</xdr:col>
          <xdr:colOff>285750</xdr:colOff>
          <xdr:row>151</xdr:row>
          <xdr:rowOff>95250</xdr:rowOff>
        </xdr:to>
        <xdr:sp macro="" textlink="">
          <xdr:nvSpPr>
            <xdr:cNvPr id="1616" name="Option Button 592" hidden="1">
              <a:extLst>
                <a:ext uri="{63B3BB69-23CF-44E3-9099-C40C66FF867C}">
                  <a14:compatExt spid="_x0000_s1616"/>
                </a:ext>
                <a:ext uri="{FF2B5EF4-FFF2-40B4-BE49-F238E27FC236}">
                  <a16:creationId xmlns:a16="http://schemas.microsoft.com/office/drawing/2014/main" id="{00000000-0008-0000-0000-00005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3228975</xdr:colOff>
          <xdr:row>150</xdr:row>
          <xdr:rowOff>57150</xdr:rowOff>
        </xdr:from>
        <xdr:to>
          <xdr:col>3</xdr:col>
          <xdr:colOff>0</xdr:colOff>
          <xdr:row>152</xdr:row>
          <xdr:rowOff>0</xdr:rowOff>
        </xdr:to>
        <xdr:sp macro="" textlink="">
          <xdr:nvSpPr>
            <xdr:cNvPr id="1617" name="Group Box 593" hidden="1">
              <a:extLst>
                <a:ext uri="{63B3BB69-23CF-44E3-9099-C40C66FF867C}">
                  <a14:compatExt spid="_x0000_s1617"/>
                </a:ext>
                <a:ext uri="{FF2B5EF4-FFF2-40B4-BE49-F238E27FC236}">
                  <a16:creationId xmlns:a16="http://schemas.microsoft.com/office/drawing/2014/main" id="{00000000-0008-0000-0000-000051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3228975</xdr:colOff>
          <xdr:row>160</xdr:row>
          <xdr:rowOff>152400</xdr:rowOff>
        </xdr:from>
        <xdr:to>
          <xdr:col>1</xdr:col>
          <xdr:colOff>3705225</xdr:colOff>
          <xdr:row>161</xdr:row>
          <xdr:rowOff>142875</xdr:rowOff>
        </xdr:to>
        <xdr:sp macro="" textlink="">
          <xdr:nvSpPr>
            <xdr:cNvPr id="1619" name="Option Button 595" hidden="1">
              <a:extLst>
                <a:ext uri="{63B3BB69-23CF-44E3-9099-C40C66FF867C}">
                  <a14:compatExt spid="_x0000_s1619"/>
                </a:ext>
                <a:ext uri="{FF2B5EF4-FFF2-40B4-BE49-F238E27FC236}">
                  <a16:creationId xmlns:a16="http://schemas.microsoft.com/office/drawing/2014/main" id="{00000000-0008-0000-0000-00005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Ano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3838575</xdr:colOff>
          <xdr:row>160</xdr:row>
          <xdr:rowOff>152400</xdr:rowOff>
        </xdr:from>
        <xdr:to>
          <xdr:col>2</xdr:col>
          <xdr:colOff>285750</xdr:colOff>
          <xdr:row>161</xdr:row>
          <xdr:rowOff>142875</xdr:rowOff>
        </xdr:to>
        <xdr:sp macro="" textlink="">
          <xdr:nvSpPr>
            <xdr:cNvPr id="1620" name="Option Button 596" hidden="1">
              <a:extLst>
                <a:ext uri="{63B3BB69-23CF-44E3-9099-C40C66FF867C}">
                  <a14:compatExt spid="_x0000_s1620"/>
                </a:ext>
                <a:ext uri="{FF2B5EF4-FFF2-40B4-BE49-F238E27FC236}">
                  <a16:creationId xmlns:a16="http://schemas.microsoft.com/office/drawing/2014/main" id="{00000000-0008-0000-0000-00005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3200400</xdr:colOff>
          <xdr:row>160</xdr:row>
          <xdr:rowOff>142875</xdr:rowOff>
        </xdr:from>
        <xdr:to>
          <xdr:col>3</xdr:col>
          <xdr:colOff>0</xdr:colOff>
          <xdr:row>162</xdr:row>
          <xdr:rowOff>0</xdr:rowOff>
        </xdr:to>
        <xdr:sp macro="" textlink="">
          <xdr:nvSpPr>
            <xdr:cNvPr id="1621" name="Group Box 597" hidden="1">
              <a:extLst>
                <a:ext uri="{63B3BB69-23CF-44E3-9099-C40C66FF867C}">
                  <a14:compatExt spid="_x0000_s1621"/>
                </a:ext>
                <a:ext uri="{FF2B5EF4-FFF2-40B4-BE49-F238E27FC236}">
                  <a16:creationId xmlns:a16="http://schemas.microsoft.com/office/drawing/2014/main" id="{00000000-0008-0000-0000-000055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3228975</xdr:colOff>
          <xdr:row>173</xdr:row>
          <xdr:rowOff>152400</xdr:rowOff>
        </xdr:from>
        <xdr:to>
          <xdr:col>1</xdr:col>
          <xdr:colOff>3705225</xdr:colOff>
          <xdr:row>174</xdr:row>
          <xdr:rowOff>142875</xdr:rowOff>
        </xdr:to>
        <xdr:sp macro="" textlink="">
          <xdr:nvSpPr>
            <xdr:cNvPr id="1627" name="Option Button 603" hidden="1">
              <a:extLst>
                <a:ext uri="{63B3BB69-23CF-44E3-9099-C40C66FF867C}">
                  <a14:compatExt spid="_x0000_s1627"/>
                </a:ext>
                <a:ext uri="{FF2B5EF4-FFF2-40B4-BE49-F238E27FC236}">
                  <a16:creationId xmlns:a16="http://schemas.microsoft.com/office/drawing/2014/main" id="{00000000-0008-0000-0000-00005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Ano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3838575</xdr:colOff>
          <xdr:row>173</xdr:row>
          <xdr:rowOff>152400</xdr:rowOff>
        </xdr:from>
        <xdr:to>
          <xdr:col>2</xdr:col>
          <xdr:colOff>285750</xdr:colOff>
          <xdr:row>174</xdr:row>
          <xdr:rowOff>142875</xdr:rowOff>
        </xdr:to>
        <xdr:sp macro="" textlink="">
          <xdr:nvSpPr>
            <xdr:cNvPr id="1628" name="Option Button 604" hidden="1">
              <a:extLst>
                <a:ext uri="{63B3BB69-23CF-44E3-9099-C40C66FF867C}">
                  <a14:compatExt spid="_x0000_s1628"/>
                </a:ext>
                <a:ext uri="{FF2B5EF4-FFF2-40B4-BE49-F238E27FC236}">
                  <a16:creationId xmlns:a16="http://schemas.microsoft.com/office/drawing/2014/main" id="{00000000-0008-0000-0000-00005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3200400</xdr:colOff>
          <xdr:row>173</xdr:row>
          <xdr:rowOff>142875</xdr:rowOff>
        </xdr:from>
        <xdr:to>
          <xdr:col>3</xdr:col>
          <xdr:colOff>0</xdr:colOff>
          <xdr:row>175</xdr:row>
          <xdr:rowOff>0</xdr:rowOff>
        </xdr:to>
        <xdr:sp macro="" textlink="">
          <xdr:nvSpPr>
            <xdr:cNvPr id="1629" name="Group Box 605" hidden="1">
              <a:extLst>
                <a:ext uri="{63B3BB69-23CF-44E3-9099-C40C66FF867C}">
                  <a14:compatExt spid="_x0000_s1629"/>
                </a:ext>
                <a:ext uri="{FF2B5EF4-FFF2-40B4-BE49-F238E27FC236}">
                  <a16:creationId xmlns:a16="http://schemas.microsoft.com/office/drawing/2014/main" id="{00000000-0008-0000-0000-00005D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3228975</xdr:colOff>
          <xdr:row>186</xdr:row>
          <xdr:rowOff>152400</xdr:rowOff>
        </xdr:from>
        <xdr:to>
          <xdr:col>1</xdr:col>
          <xdr:colOff>3705225</xdr:colOff>
          <xdr:row>187</xdr:row>
          <xdr:rowOff>142875</xdr:rowOff>
        </xdr:to>
        <xdr:sp macro="" textlink="">
          <xdr:nvSpPr>
            <xdr:cNvPr id="1631" name="Option Button 607" hidden="1">
              <a:extLst>
                <a:ext uri="{63B3BB69-23CF-44E3-9099-C40C66FF867C}">
                  <a14:compatExt spid="_x0000_s1631"/>
                </a:ext>
                <a:ext uri="{FF2B5EF4-FFF2-40B4-BE49-F238E27FC236}">
                  <a16:creationId xmlns:a16="http://schemas.microsoft.com/office/drawing/2014/main" id="{00000000-0008-0000-0000-00005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Ano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3838575</xdr:colOff>
          <xdr:row>186</xdr:row>
          <xdr:rowOff>152400</xdr:rowOff>
        </xdr:from>
        <xdr:to>
          <xdr:col>2</xdr:col>
          <xdr:colOff>285750</xdr:colOff>
          <xdr:row>187</xdr:row>
          <xdr:rowOff>142875</xdr:rowOff>
        </xdr:to>
        <xdr:sp macro="" textlink="">
          <xdr:nvSpPr>
            <xdr:cNvPr id="1632" name="Option Button 608" hidden="1">
              <a:extLst>
                <a:ext uri="{63B3BB69-23CF-44E3-9099-C40C66FF867C}">
                  <a14:compatExt spid="_x0000_s1632"/>
                </a:ext>
                <a:ext uri="{FF2B5EF4-FFF2-40B4-BE49-F238E27FC236}">
                  <a16:creationId xmlns:a16="http://schemas.microsoft.com/office/drawing/2014/main" id="{00000000-0008-0000-0000-00006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3200400</xdr:colOff>
          <xdr:row>186</xdr:row>
          <xdr:rowOff>142875</xdr:rowOff>
        </xdr:from>
        <xdr:to>
          <xdr:col>3</xdr:col>
          <xdr:colOff>0</xdr:colOff>
          <xdr:row>188</xdr:row>
          <xdr:rowOff>0</xdr:rowOff>
        </xdr:to>
        <xdr:sp macro="" textlink="">
          <xdr:nvSpPr>
            <xdr:cNvPr id="1633" name="Group Box 609" hidden="1">
              <a:extLst>
                <a:ext uri="{63B3BB69-23CF-44E3-9099-C40C66FF867C}">
                  <a14:compatExt spid="_x0000_s1633"/>
                </a:ext>
                <a:ext uri="{FF2B5EF4-FFF2-40B4-BE49-F238E27FC236}">
                  <a16:creationId xmlns:a16="http://schemas.microsoft.com/office/drawing/2014/main" id="{00000000-0008-0000-0000-000061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3228975</xdr:colOff>
          <xdr:row>243</xdr:row>
          <xdr:rowOff>152400</xdr:rowOff>
        </xdr:from>
        <xdr:to>
          <xdr:col>1</xdr:col>
          <xdr:colOff>3705225</xdr:colOff>
          <xdr:row>244</xdr:row>
          <xdr:rowOff>142875</xdr:rowOff>
        </xdr:to>
        <xdr:sp macro="" textlink="">
          <xdr:nvSpPr>
            <xdr:cNvPr id="1635" name="Option Button 611" hidden="1">
              <a:extLst>
                <a:ext uri="{63B3BB69-23CF-44E3-9099-C40C66FF867C}">
                  <a14:compatExt spid="_x0000_s1635"/>
                </a:ext>
                <a:ext uri="{FF2B5EF4-FFF2-40B4-BE49-F238E27FC236}">
                  <a16:creationId xmlns:a16="http://schemas.microsoft.com/office/drawing/2014/main" id="{00000000-0008-0000-0000-00006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Ano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3838575</xdr:colOff>
          <xdr:row>243</xdr:row>
          <xdr:rowOff>152400</xdr:rowOff>
        </xdr:from>
        <xdr:to>
          <xdr:col>2</xdr:col>
          <xdr:colOff>285750</xdr:colOff>
          <xdr:row>244</xdr:row>
          <xdr:rowOff>142875</xdr:rowOff>
        </xdr:to>
        <xdr:sp macro="" textlink="">
          <xdr:nvSpPr>
            <xdr:cNvPr id="1636" name="Option Button 612" hidden="1">
              <a:extLst>
                <a:ext uri="{63B3BB69-23CF-44E3-9099-C40C66FF867C}">
                  <a14:compatExt spid="_x0000_s1636"/>
                </a:ext>
                <a:ext uri="{FF2B5EF4-FFF2-40B4-BE49-F238E27FC236}">
                  <a16:creationId xmlns:a16="http://schemas.microsoft.com/office/drawing/2014/main" id="{00000000-0008-0000-0000-00006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3200400</xdr:colOff>
          <xdr:row>243</xdr:row>
          <xdr:rowOff>142875</xdr:rowOff>
        </xdr:from>
        <xdr:to>
          <xdr:col>3</xdr:col>
          <xdr:colOff>0</xdr:colOff>
          <xdr:row>245</xdr:row>
          <xdr:rowOff>0</xdr:rowOff>
        </xdr:to>
        <xdr:sp macro="" textlink="">
          <xdr:nvSpPr>
            <xdr:cNvPr id="1637" name="Group Box 613" hidden="1">
              <a:extLst>
                <a:ext uri="{63B3BB69-23CF-44E3-9099-C40C66FF867C}">
                  <a14:compatExt spid="_x0000_s1637"/>
                </a:ext>
                <a:ext uri="{FF2B5EF4-FFF2-40B4-BE49-F238E27FC236}">
                  <a16:creationId xmlns:a16="http://schemas.microsoft.com/office/drawing/2014/main" id="{00000000-0008-0000-0000-000065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3257550</xdr:colOff>
          <xdr:row>60</xdr:row>
          <xdr:rowOff>9525</xdr:rowOff>
        </xdr:from>
        <xdr:to>
          <xdr:col>1</xdr:col>
          <xdr:colOff>3695700</xdr:colOff>
          <xdr:row>61</xdr:row>
          <xdr:rowOff>85725</xdr:rowOff>
        </xdr:to>
        <xdr:sp macro="" textlink="">
          <xdr:nvSpPr>
            <xdr:cNvPr id="1639" name="Option Button 615" hidden="1">
              <a:extLst>
                <a:ext uri="{63B3BB69-23CF-44E3-9099-C40C66FF867C}">
                  <a14:compatExt spid="_x0000_s1639"/>
                </a:ext>
                <a:ext uri="{FF2B5EF4-FFF2-40B4-BE49-F238E27FC236}">
                  <a16:creationId xmlns:a16="http://schemas.microsoft.com/office/drawing/2014/main" id="{00000000-0008-0000-0000-00006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ano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3857625</xdr:colOff>
          <xdr:row>60</xdr:row>
          <xdr:rowOff>9525</xdr:rowOff>
        </xdr:from>
        <xdr:to>
          <xdr:col>2</xdr:col>
          <xdr:colOff>285750</xdr:colOff>
          <xdr:row>61</xdr:row>
          <xdr:rowOff>85725</xdr:rowOff>
        </xdr:to>
        <xdr:sp macro="" textlink="">
          <xdr:nvSpPr>
            <xdr:cNvPr id="1640" name="Option Button 616" hidden="1">
              <a:extLst>
                <a:ext uri="{63B3BB69-23CF-44E3-9099-C40C66FF867C}">
                  <a14:compatExt spid="_x0000_s1640"/>
                </a:ext>
                <a:ext uri="{FF2B5EF4-FFF2-40B4-BE49-F238E27FC236}">
                  <a16:creationId xmlns:a16="http://schemas.microsoft.com/office/drawing/2014/main" id="{00000000-0008-0000-0000-00006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3219450</xdr:colOff>
          <xdr:row>60</xdr:row>
          <xdr:rowOff>0</xdr:rowOff>
        </xdr:from>
        <xdr:to>
          <xdr:col>3</xdr:col>
          <xdr:colOff>0</xdr:colOff>
          <xdr:row>61</xdr:row>
          <xdr:rowOff>133350</xdr:rowOff>
        </xdr:to>
        <xdr:sp macro="" textlink="">
          <xdr:nvSpPr>
            <xdr:cNvPr id="1641" name="Group Box 617" hidden="1">
              <a:extLst>
                <a:ext uri="{63B3BB69-23CF-44E3-9099-C40C66FF867C}">
                  <a14:compatExt spid="_x0000_s1641"/>
                </a:ext>
                <a:ext uri="{FF2B5EF4-FFF2-40B4-BE49-F238E27FC236}">
                  <a16:creationId xmlns:a16="http://schemas.microsoft.com/office/drawing/2014/main" id="{00000000-0008-0000-0000-000069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3257550</xdr:colOff>
          <xdr:row>71</xdr:row>
          <xdr:rowOff>9525</xdr:rowOff>
        </xdr:from>
        <xdr:to>
          <xdr:col>1</xdr:col>
          <xdr:colOff>3695700</xdr:colOff>
          <xdr:row>72</xdr:row>
          <xdr:rowOff>95250</xdr:rowOff>
        </xdr:to>
        <xdr:sp macro="" textlink="">
          <xdr:nvSpPr>
            <xdr:cNvPr id="1643" name="Option Button 619" hidden="1">
              <a:extLst>
                <a:ext uri="{63B3BB69-23CF-44E3-9099-C40C66FF867C}">
                  <a14:compatExt spid="_x0000_s1643"/>
                </a:ext>
                <a:ext uri="{FF2B5EF4-FFF2-40B4-BE49-F238E27FC236}">
                  <a16:creationId xmlns:a16="http://schemas.microsoft.com/office/drawing/2014/main" id="{00000000-0008-0000-0000-00006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ano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3857625</xdr:colOff>
          <xdr:row>71</xdr:row>
          <xdr:rowOff>9525</xdr:rowOff>
        </xdr:from>
        <xdr:to>
          <xdr:col>2</xdr:col>
          <xdr:colOff>285750</xdr:colOff>
          <xdr:row>72</xdr:row>
          <xdr:rowOff>95250</xdr:rowOff>
        </xdr:to>
        <xdr:sp macro="" textlink="">
          <xdr:nvSpPr>
            <xdr:cNvPr id="1644" name="Option Button 620" hidden="1">
              <a:extLst>
                <a:ext uri="{63B3BB69-23CF-44E3-9099-C40C66FF867C}">
                  <a14:compatExt spid="_x0000_s1644"/>
                </a:ext>
                <a:ext uri="{FF2B5EF4-FFF2-40B4-BE49-F238E27FC236}">
                  <a16:creationId xmlns:a16="http://schemas.microsoft.com/office/drawing/2014/main" id="{00000000-0008-0000-0000-00006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3219450</xdr:colOff>
          <xdr:row>71</xdr:row>
          <xdr:rowOff>0</xdr:rowOff>
        </xdr:from>
        <xdr:to>
          <xdr:col>3</xdr:col>
          <xdr:colOff>0</xdr:colOff>
          <xdr:row>72</xdr:row>
          <xdr:rowOff>152400</xdr:rowOff>
        </xdr:to>
        <xdr:sp macro="" textlink="">
          <xdr:nvSpPr>
            <xdr:cNvPr id="1645" name="Group Box 621" hidden="1">
              <a:extLst>
                <a:ext uri="{63B3BB69-23CF-44E3-9099-C40C66FF867C}">
                  <a14:compatExt spid="_x0000_s1645"/>
                </a:ext>
                <a:ext uri="{FF2B5EF4-FFF2-40B4-BE49-F238E27FC236}">
                  <a16:creationId xmlns:a16="http://schemas.microsoft.com/office/drawing/2014/main" id="{00000000-0008-0000-0000-00006D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3257550</xdr:colOff>
          <xdr:row>86</xdr:row>
          <xdr:rowOff>9525</xdr:rowOff>
        </xdr:from>
        <xdr:to>
          <xdr:col>1</xdr:col>
          <xdr:colOff>3695700</xdr:colOff>
          <xdr:row>87</xdr:row>
          <xdr:rowOff>123825</xdr:rowOff>
        </xdr:to>
        <xdr:sp macro="" textlink="">
          <xdr:nvSpPr>
            <xdr:cNvPr id="1647" name="Option Button 623" hidden="1">
              <a:extLst>
                <a:ext uri="{63B3BB69-23CF-44E3-9099-C40C66FF867C}">
                  <a14:compatExt spid="_x0000_s1647"/>
                </a:ext>
                <a:ext uri="{FF2B5EF4-FFF2-40B4-BE49-F238E27FC236}">
                  <a16:creationId xmlns:a16="http://schemas.microsoft.com/office/drawing/2014/main" id="{00000000-0008-0000-0000-00006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ano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3857625</xdr:colOff>
          <xdr:row>86</xdr:row>
          <xdr:rowOff>9525</xdr:rowOff>
        </xdr:from>
        <xdr:to>
          <xdr:col>2</xdr:col>
          <xdr:colOff>285750</xdr:colOff>
          <xdr:row>87</xdr:row>
          <xdr:rowOff>123825</xdr:rowOff>
        </xdr:to>
        <xdr:sp macro="" textlink="">
          <xdr:nvSpPr>
            <xdr:cNvPr id="1648" name="Option Button 624" hidden="1">
              <a:extLst>
                <a:ext uri="{63B3BB69-23CF-44E3-9099-C40C66FF867C}">
                  <a14:compatExt spid="_x0000_s1648"/>
                </a:ext>
                <a:ext uri="{FF2B5EF4-FFF2-40B4-BE49-F238E27FC236}">
                  <a16:creationId xmlns:a16="http://schemas.microsoft.com/office/drawing/2014/main" id="{00000000-0008-0000-0000-00007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3219450</xdr:colOff>
          <xdr:row>86</xdr:row>
          <xdr:rowOff>0</xdr:rowOff>
        </xdr:from>
        <xdr:to>
          <xdr:col>3</xdr:col>
          <xdr:colOff>0</xdr:colOff>
          <xdr:row>87</xdr:row>
          <xdr:rowOff>180975</xdr:rowOff>
        </xdr:to>
        <xdr:sp macro="" textlink="">
          <xdr:nvSpPr>
            <xdr:cNvPr id="1649" name="Group Box 625" hidden="1">
              <a:extLst>
                <a:ext uri="{63B3BB69-23CF-44E3-9099-C40C66FF867C}">
                  <a14:compatExt spid="_x0000_s1649"/>
                </a:ext>
                <a:ext uri="{FF2B5EF4-FFF2-40B4-BE49-F238E27FC236}">
                  <a16:creationId xmlns:a16="http://schemas.microsoft.com/office/drawing/2014/main" id="{00000000-0008-0000-0000-000071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3257550</xdr:colOff>
          <xdr:row>124</xdr:row>
          <xdr:rowOff>9525</xdr:rowOff>
        </xdr:from>
        <xdr:to>
          <xdr:col>1</xdr:col>
          <xdr:colOff>3695700</xdr:colOff>
          <xdr:row>125</xdr:row>
          <xdr:rowOff>76200</xdr:rowOff>
        </xdr:to>
        <xdr:sp macro="" textlink="">
          <xdr:nvSpPr>
            <xdr:cNvPr id="1651" name="Option Button 627" hidden="1">
              <a:extLst>
                <a:ext uri="{63B3BB69-23CF-44E3-9099-C40C66FF867C}">
                  <a14:compatExt spid="_x0000_s1651"/>
                </a:ext>
                <a:ext uri="{FF2B5EF4-FFF2-40B4-BE49-F238E27FC236}">
                  <a16:creationId xmlns:a16="http://schemas.microsoft.com/office/drawing/2014/main" id="{00000000-0008-0000-0000-00007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ano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3857625</xdr:colOff>
          <xdr:row>124</xdr:row>
          <xdr:rowOff>9525</xdr:rowOff>
        </xdr:from>
        <xdr:to>
          <xdr:col>2</xdr:col>
          <xdr:colOff>285750</xdr:colOff>
          <xdr:row>125</xdr:row>
          <xdr:rowOff>76200</xdr:rowOff>
        </xdr:to>
        <xdr:sp macro="" textlink="">
          <xdr:nvSpPr>
            <xdr:cNvPr id="1652" name="Option Button 628" hidden="1">
              <a:extLst>
                <a:ext uri="{63B3BB69-23CF-44E3-9099-C40C66FF867C}">
                  <a14:compatExt spid="_x0000_s1652"/>
                </a:ext>
                <a:ext uri="{FF2B5EF4-FFF2-40B4-BE49-F238E27FC236}">
                  <a16:creationId xmlns:a16="http://schemas.microsoft.com/office/drawing/2014/main" id="{00000000-0008-0000-0000-00007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3219450</xdr:colOff>
          <xdr:row>124</xdr:row>
          <xdr:rowOff>0</xdr:rowOff>
        </xdr:from>
        <xdr:to>
          <xdr:col>3</xdr:col>
          <xdr:colOff>0</xdr:colOff>
          <xdr:row>125</xdr:row>
          <xdr:rowOff>123825</xdr:rowOff>
        </xdr:to>
        <xdr:sp macro="" textlink="">
          <xdr:nvSpPr>
            <xdr:cNvPr id="1653" name="Group Box 629" hidden="1">
              <a:extLst>
                <a:ext uri="{63B3BB69-23CF-44E3-9099-C40C66FF867C}">
                  <a14:compatExt spid="_x0000_s1653"/>
                </a:ext>
                <a:ext uri="{FF2B5EF4-FFF2-40B4-BE49-F238E27FC236}">
                  <a16:creationId xmlns:a16="http://schemas.microsoft.com/office/drawing/2014/main" id="{00000000-0008-0000-0000-000075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3257550</xdr:colOff>
          <xdr:row>148</xdr:row>
          <xdr:rowOff>9525</xdr:rowOff>
        </xdr:from>
        <xdr:to>
          <xdr:col>1</xdr:col>
          <xdr:colOff>3695700</xdr:colOff>
          <xdr:row>149</xdr:row>
          <xdr:rowOff>85725</xdr:rowOff>
        </xdr:to>
        <xdr:sp macro="" textlink="">
          <xdr:nvSpPr>
            <xdr:cNvPr id="1655" name="Option Button 631" hidden="1">
              <a:extLst>
                <a:ext uri="{63B3BB69-23CF-44E3-9099-C40C66FF867C}">
                  <a14:compatExt spid="_x0000_s1655"/>
                </a:ext>
                <a:ext uri="{FF2B5EF4-FFF2-40B4-BE49-F238E27FC236}">
                  <a16:creationId xmlns:a16="http://schemas.microsoft.com/office/drawing/2014/main" id="{00000000-0008-0000-0000-00007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ano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3857625</xdr:colOff>
          <xdr:row>148</xdr:row>
          <xdr:rowOff>9525</xdr:rowOff>
        </xdr:from>
        <xdr:to>
          <xdr:col>2</xdr:col>
          <xdr:colOff>285750</xdr:colOff>
          <xdr:row>149</xdr:row>
          <xdr:rowOff>85725</xdr:rowOff>
        </xdr:to>
        <xdr:sp macro="" textlink="">
          <xdr:nvSpPr>
            <xdr:cNvPr id="1656" name="Option Button 632" hidden="1">
              <a:extLst>
                <a:ext uri="{63B3BB69-23CF-44E3-9099-C40C66FF867C}">
                  <a14:compatExt spid="_x0000_s1656"/>
                </a:ext>
                <a:ext uri="{FF2B5EF4-FFF2-40B4-BE49-F238E27FC236}">
                  <a16:creationId xmlns:a16="http://schemas.microsoft.com/office/drawing/2014/main" id="{00000000-0008-0000-0000-00007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3219450</xdr:colOff>
          <xdr:row>148</xdr:row>
          <xdr:rowOff>0</xdr:rowOff>
        </xdr:from>
        <xdr:to>
          <xdr:col>3</xdr:col>
          <xdr:colOff>0</xdr:colOff>
          <xdr:row>149</xdr:row>
          <xdr:rowOff>104775</xdr:rowOff>
        </xdr:to>
        <xdr:sp macro="" textlink="">
          <xdr:nvSpPr>
            <xdr:cNvPr id="1657" name="Group Box 633" hidden="1">
              <a:extLst>
                <a:ext uri="{63B3BB69-23CF-44E3-9099-C40C66FF867C}">
                  <a14:compatExt spid="_x0000_s1657"/>
                </a:ext>
                <a:ext uri="{FF2B5EF4-FFF2-40B4-BE49-F238E27FC236}">
                  <a16:creationId xmlns:a16="http://schemas.microsoft.com/office/drawing/2014/main" id="{00000000-0008-0000-0000-000079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3257550</xdr:colOff>
          <xdr:row>158</xdr:row>
          <xdr:rowOff>9525</xdr:rowOff>
        </xdr:from>
        <xdr:to>
          <xdr:col>1</xdr:col>
          <xdr:colOff>3695700</xdr:colOff>
          <xdr:row>159</xdr:row>
          <xdr:rowOff>104775</xdr:rowOff>
        </xdr:to>
        <xdr:sp macro="" textlink="">
          <xdr:nvSpPr>
            <xdr:cNvPr id="1659" name="Option Button 635" hidden="1">
              <a:extLst>
                <a:ext uri="{63B3BB69-23CF-44E3-9099-C40C66FF867C}">
                  <a14:compatExt spid="_x0000_s1659"/>
                </a:ext>
                <a:ext uri="{FF2B5EF4-FFF2-40B4-BE49-F238E27FC236}">
                  <a16:creationId xmlns:a16="http://schemas.microsoft.com/office/drawing/2014/main" id="{00000000-0008-0000-0000-00007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ano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3857625</xdr:colOff>
          <xdr:row>158</xdr:row>
          <xdr:rowOff>9525</xdr:rowOff>
        </xdr:from>
        <xdr:to>
          <xdr:col>2</xdr:col>
          <xdr:colOff>285750</xdr:colOff>
          <xdr:row>159</xdr:row>
          <xdr:rowOff>104775</xdr:rowOff>
        </xdr:to>
        <xdr:sp macro="" textlink="">
          <xdr:nvSpPr>
            <xdr:cNvPr id="1660" name="Option Button 636" hidden="1">
              <a:extLst>
                <a:ext uri="{63B3BB69-23CF-44E3-9099-C40C66FF867C}">
                  <a14:compatExt spid="_x0000_s1660"/>
                </a:ext>
                <a:ext uri="{FF2B5EF4-FFF2-40B4-BE49-F238E27FC236}">
                  <a16:creationId xmlns:a16="http://schemas.microsoft.com/office/drawing/2014/main" id="{00000000-0008-0000-0000-00007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3219450</xdr:colOff>
          <xdr:row>158</xdr:row>
          <xdr:rowOff>0</xdr:rowOff>
        </xdr:from>
        <xdr:to>
          <xdr:col>2</xdr:col>
          <xdr:colOff>323850</xdr:colOff>
          <xdr:row>159</xdr:row>
          <xdr:rowOff>114300</xdr:rowOff>
        </xdr:to>
        <xdr:sp macro="" textlink="">
          <xdr:nvSpPr>
            <xdr:cNvPr id="1661" name="Group Box 637" hidden="1">
              <a:extLst>
                <a:ext uri="{63B3BB69-23CF-44E3-9099-C40C66FF867C}">
                  <a14:compatExt spid="_x0000_s1661"/>
                </a:ext>
                <a:ext uri="{FF2B5EF4-FFF2-40B4-BE49-F238E27FC236}">
                  <a16:creationId xmlns:a16="http://schemas.microsoft.com/office/drawing/2014/main" id="{00000000-0008-0000-0000-00007D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3257550</xdr:colOff>
          <xdr:row>170</xdr:row>
          <xdr:rowOff>9525</xdr:rowOff>
        </xdr:from>
        <xdr:to>
          <xdr:col>1</xdr:col>
          <xdr:colOff>3695700</xdr:colOff>
          <xdr:row>171</xdr:row>
          <xdr:rowOff>57150</xdr:rowOff>
        </xdr:to>
        <xdr:sp macro="" textlink="">
          <xdr:nvSpPr>
            <xdr:cNvPr id="1663" name="Option Button 639" hidden="1">
              <a:extLst>
                <a:ext uri="{63B3BB69-23CF-44E3-9099-C40C66FF867C}">
                  <a14:compatExt spid="_x0000_s1663"/>
                </a:ext>
                <a:ext uri="{FF2B5EF4-FFF2-40B4-BE49-F238E27FC236}">
                  <a16:creationId xmlns:a16="http://schemas.microsoft.com/office/drawing/2014/main" id="{00000000-0008-0000-0000-00007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ano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3857625</xdr:colOff>
          <xdr:row>170</xdr:row>
          <xdr:rowOff>9525</xdr:rowOff>
        </xdr:from>
        <xdr:to>
          <xdr:col>2</xdr:col>
          <xdr:colOff>285750</xdr:colOff>
          <xdr:row>171</xdr:row>
          <xdr:rowOff>57150</xdr:rowOff>
        </xdr:to>
        <xdr:sp macro="" textlink="">
          <xdr:nvSpPr>
            <xdr:cNvPr id="1664" name="Option Button 640" hidden="1">
              <a:extLst>
                <a:ext uri="{63B3BB69-23CF-44E3-9099-C40C66FF867C}">
                  <a14:compatExt spid="_x0000_s1664"/>
                </a:ext>
                <a:ext uri="{FF2B5EF4-FFF2-40B4-BE49-F238E27FC236}">
                  <a16:creationId xmlns:a16="http://schemas.microsoft.com/office/drawing/2014/main" id="{00000000-0008-0000-0000-00008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3219450</xdr:colOff>
          <xdr:row>170</xdr:row>
          <xdr:rowOff>0</xdr:rowOff>
        </xdr:from>
        <xdr:to>
          <xdr:col>3</xdr:col>
          <xdr:colOff>0</xdr:colOff>
          <xdr:row>171</xdr:row>
          <xdr:rowOff>104775</xdr:rowOff>
        </xdr:to>
        <xdr:sp macro="" textlink="">
          <xdr:nvSpPr>
            <xdr:cNvPr id="1665" name="Group Box 641" hidden="1">
              <a:extLst>
                <a:ext uri="{63B3BB69-23CF-44E3-9099-C40C66FF867C}">
                  <a14:compatExt spid="_x0000_s1665"/>
                </a:ext>
                <a:ext uri="{FF2B5EF4-FFF2-40B4-BE49-F238E27FC236}">
                  <a16:creationId xmlns:a16="http://schemas.microsoft.com/office/drawing/2014/main" id="{00000000-0008-0000-0000-000081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3257550</xdr:colOff>
          <xdr:row>180</xdr:row>
          <xdr:rowOff>9525</xdr:rowOff>
        </xdr:from>
        <xdr:to>
          <xdr:col>1</xdr:col>
          <xdr:colOff>3724275</xdr:colOff>
          <xdr:row>181</xdr:row>
          <xdr:rowOff>85725</xdr:rowOff>
        </xdr:to>
        <xdr:sp macro="" textlink="">
          <xdr:nvSpPr>
            <xdr:cNvPr id="1667" name="Option Button 643" hidden="1">
              <a:extLst>
                <a:ext uri="{63B3BB69-23CF-44E3-9099-C40C66FF867C}">
                  <a14:compatExt spid="_x0000_s1667"/>
                </a:ext>
                <a:ext uri="{FF2B5EF4-FFF2-40B4-BE49-F238E27FC236}">
                  <a16:creationId xmlns:a16="http://schemas.microsoft.com/office/drawing/2014/main" id="{00000000-0008-0000-0000-00008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ano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3857625</xdr:colOff>
          <xdr:row>180</xdr:row>
          <xdr:rowOff>9525</xdr:rowOff>
        </xdr:from>
        <xdr:to>
          <xdr:col>2</xdr:col>
          <xdr:colOff>257175</xdr:colOff>
          <xdr:row>181</xdr:row>
          <xdr:rowOff>85725</xdr:rowOff>
        </xdr:to>
        <xdr:sp macro="" textlink="">
          <xdr:nvSpPr>
            <xdr:cNvPr id="1668" name="Option Button 644" hidden="1">
              <a:extLst>
                <a:ext uri="{63B3BB69-23CF-44E3-9099-C40C66FF867C}">
                  <a14:compatExt spid="_x0000_s1668"/>
                </a:ext>
                <a:ext uri="{FF2B5EF4-FFF2-40B4-BE49-F238E27FC236}">
                  <a16:creationId xmlns:a16="http://schemas.microsoft.com/office/drawing/2014/main" id="{00000000-0008-0000-0000-00008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3219450</xdr:colOff>
          <xdr:row>180</xdr:row>
          <xdr:rowOff>0</xdr:rowOff>
        </xdr:from>
        <xdr:to>
          <xdr:col>3</xdr:col>
          <xdr:colOff>0</xdr:colOff>
          <xdr:row>181</xdr:row>
          <xdr:rowOff>133350</xdr:rowOff>
        </xdr:to>
        <xdr:sp macro="" textlink="">
          <xdr:nvSpPr>
            <xdr:cNvPr id="1669" name="Group Box 645" hidden="1">
              <a:extLst>
                <a:ext uri="{63B3BB69-23CF-44E3-9099-C40C66FF867C}">
                  <a14:compatExt spid="_x0000_s1669"/>
                </a:ext>
                <a:ext uri="{FF2B5EF4-FFF2-40B4-BE49-F238E27FC236}">
                  <a16:creationId xmlns:a16="http://schemas.microsoft.com/office/drawing/2014/main" id="{00000000-0008-0000-0000-000085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3257550</xdr:colOff>
          <xdr:row>237</xdr:row>
          <xdr:rowOff>9525</xdr:rowOff>
        </xdr:from>
        <xdr:to>
          <xdr:col>1</xdr:col>
          <xdr:colOff>3724275</xdr:colOff>
          <xdr:row>238</xdr:row>
          <xdr:rowOff>85725</xdr:rowOff>
        </xdr:to>
        <xdr:sp macro="" textlink="">
          <xdr:nvSpPr>
            <xdr:cNvPr id="1671" name="Option Button 647" hidden="1">
              <a:extLst>
                <a:ext uri="{63B3BB69-23CF-44E3-9099-C40C66FF867C}">
                  <a14:compatExt spid="_x0000_s1671"/>
                </a:ext>
                <a:ext uri="{FF2B5EF4-FFF2-40B4-BE49-F238E27FC236}">
                  <a16:creationId xmlns:a16="http://schemas.microsoft.com/office/drawing/2014/main" id="{00000000-0008-0000-0000-00008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ano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3857625</xdr:colOff>
          <xdr:row>237</xdr:row>
          <xdr:rowOff>9525</xdr:rowOff>
        </xdr:from>
        <xdr:to>
          <xdr:col>2</xdr:col>
          <xdr:colOff>466725</xdr:colOff>
          <xdr:row>238</xdr:row>
          <xdr:rowOff>85725</xdr:rowOff>
        </xdr:to>
        <xdr:sp macro="" textlink="">
          <xdr:nvSpPr>
            <xdr:cNvPr id="1672" name="Option Button 648" hidden="1">
              <a:extLst>
                <a:ext uri="{63B3BB69-23CF-44E3-9099-C40C66FF867C}">
                  <a14:compatExt spid="_x0000_s1672"/>
                </a:ext>
                <a:ext uri="{FF2B5EF4-FFF2-40B4-BE49-F238E27FC236}">
                  <a16:creationId xmlns:a16="http://schemas.microsoft.com/office/drawing/2014/main" id="{00000000-0008-0000-0000-00008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3219450</xdr:colOff>
          <xdr:row>237</xdr:row>
          <xdr:rowOff>0</xdr:rowOff>
        </xdr:from>
        <xdr:to>
          <xdr:col>3</xdr:col>
          <xdr:colOff>0</xdr:colOff>
          <xdr:row>238</xdr:row>
          <xdr:rowOff>133350</xdr:rowOff>
        </xdr:to>
        <xdr:sp macro="" textlink="">
          <xdr:nvSpPr>
            <xdr:cNvPr id="1673" name="Group Box 649" hidden="1">
              <a:extLst>
                <a:ext uri="{63B3BB69-23CF-44E3-9099-C40C66FF867C}">
                  <a14:compatExt spid="_x0000_s1673"/>
                </a:ext>
                <a:ext uri="{FF2B5EF4-FFF2-40B4-BE49-F238E27FC236}">
                  <a16:creationId xmlns:a16="http://schemas.microsoft.com/office/drawing/2014/main" id="{00000000-0008-0000-0000-000089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3257550</xdr:colOff>
          <xdr:row>259</xdr:row>
          <xdr:rowOff>9525</xdr:rowOff>
        </xdr:from>
        <xdr:to>
          <xdr:col>1</xdr:col>
          <xdr:colOff>3695700</xdr:colOff>
          <xdr:row>260</xdr:row>
          <xdr:rowOff>85725</xdr:rowOff>
        </xdr:to>
        <xdr:sp macro="" textlink="">
          <xdr:nvSpPr>
            <xdr:cNvPr id="1675" name="Option Button 651" hidden="1">
              <a:extLst>
                <a:ext uri="{63B3BB69-23CF-44E3-9099-C40C66FF867C}">
                  <a14:compatExt spid="_x0000_s1675"/>
                </a:ext>
                <a:ext uri="{FF2B5EF4-FFF2-40B4-BE49-F238E27FC236}">
                  <a16:creationId xmlns:a16="http://schemas.microsoft.com/office/drawing/2014/main" id="{00000000-0008-0000-0000-00008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ano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3857625</xdr:colOff>
          <xdr:row>259</xdr:row>
          <xdr:rowOff>9525</xdr:rowOff>
        </xdr:from>
        <xdr:to>
          <xdr:col>2</xdr:col>
          <xdr:colOff>295275</xdr:colOff>
          <xdr:row>260</xdr:row>
          <xdr:rowOff>85725</xdr:rowOff>
        </xdr:to>
        <xdr:sp macro="" textlink="">
          <xdr:nvSpPr>
            <xdr:cNvPr id="1676" name="Option Button 652" hidden="1">
              <a:extLst>
                <a:ext uri="{63B3BB69-23CF-44E3-9099-C40C66FF867C}">
                  <a14:compatExt spid="_x0000_s1676"/>
                </a:ext>
                <a:ext uri="{FF2B5EF4-FFF2-40B4-BE49-F238E27FC236}">
                  <a16:creationId xmlns:a16="http://schemas.microsoft.com/office/drawing/2014/main" id="{00000000-0008-0000-0000-00008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3219450</xdr:colOff>
          <xdr:row>259</xdr:row>
          <xdr:rowOff>0</xdr:rowOff>
        </xdr:from>
        <xdr:to>
          <xdr:col>3</xdr:col>
          <xdr:colOff>0</xdr:colOff>
          <xdr:row>260</xdr:row>
          <xdr:rowOff>133350</xdr:rowOff>
        </xdr:to>
        <xdr:sp macro="" textlink="">
          <xdr:nvSpPr>
            <xdr:cNvPr id="1677" name="Group Box 653" hidden="1">
              <a:extLst>
                <a:ext uri="{63B3BB69-23CF-44E3-9099-C40C66FF867C}">
                  <a14:compatExt spid="_x0000_s1677"/>
                </a:ext>
                <a:ext uri="{FF2B5EF4-FFF2-40B4-BE49-F238E27FC236}">
                  <a16:creationId xmlns:a16="http://schemas.microsoft.com/office/drawing/2014/main" id="{00000000-0008-0000-0000-00008D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47625</xdr:colOff>
          <xdr:row>27</xdr:row>
          <xdr:rowOff>19050</xdr:rowOff>
        </xdr:from>
        <xdr:to>
          <xdr:col>1</xdr:col>
          <xdr:colOff>714375</xdr:colOff>
          <xdr:row>27</xdr:row>
          <xdr:rowOff>152400</xdr:rowOff>
        </xdr:to>
        <xdr:sp macro="" textlink="">
          <xdr:nvSpPr>
            <xdr:cNvPr id="1700" name="Option Button 676" hidden="1">
              <a:extLst>
                <a:ext uri="{63B3BB69-23CF-44E3-9099-C40C66FF867C}">
                  <a14:compatExt spid="_x0000_s1700"/>
                </a:ext>
                <a:ext uri="{FF2B5EF4-FFF2-40B4-BE49-F238E27FC236}">
                  <a16:creationId xmlns:a16="http://schemas.microsoft.com/office/drawing/2014/main" id="{00000000-0008-0000-0000-0000A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řádné</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676275</xdr:colOff>
          <xdr:row>27</xdr:row>
          <xdr:rowOff>19050</xdr:rowOff>
        </xdr:from>
        <xdr:to>
          <xdr:col>1</xdr:col>
          <xdr:colOff>1524000</xdr:colOff>
          <xdr:row>27</xdr:row>
          <xdr:rowOff>152400</xdr:rowOff>
        </xdr:to>
        <xdr:sp macro="" textlink="">
          <xdr:nvSpPr>
            <xdr:cNvPr id="1701" name="Option Button 677" hidden="1">
              <a:extLst>
                <a:ext uri="{63B3BB69-23CF-44E3-9099-C40C66FF867C}">
                  <a14:compatExt spid="_x0000_s1701"/>
                </a:ext>
                <a:ext uri="{FF2B5EF4-FFF2-40B4-BE49-F238E27FC236}">
                  <a16:creationId xmlns:a16="http://schemas.microsoft.com/office/drawing/2014/main" id="{00000000-0008-0000-0000-0000A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doplnění</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26</xdr:row>
          <xdr:rowOff>161925</xdr:rowOff>
        </xdr:from>
        <xdr:to>
          <xdr:col>2</xdr:col>
          <xdr:colOff>0</xdr:colOff>
          <xdr:row>28</xdr:row>
          <xdr:rowOff>0</xdr:rowOff>
        </xdr:to>
        <xdr:sp macro="" textlink="">
          <xdr:nvSpPr>
            <xdr:cNvPr id="1702" name="Group Box 678" hidden="1">
              <a:extLst>
                <a:ext uri="{63B3BB69-23CF-44E3-9099-C40C66FF867C}">
                  <a14:compatExt spid="_x0000_s1702"/>
                </a:ext>
                <a:ext uri="{FF2B5EF4-FFF2-40B4-BE49-F238E27FC236}">
                  <a16:creationId xmlns:a16="http://schemas.microsoft.com/office/drawing/2014/main" id="{00000000-0008-0000-0000-0000A6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29</xdr:row>
          <xdr:rowOff>133350</xdr:rowOff>
        </xdr:from>
        <xdr:to>
          <xdr:col>0</xdr:col>
          <xdr:colOff>333375</xdr:colOff>
          <xdr:row>31</xdr:row>
          <xdr:rowOff>19050</xdr:rowOff>
        </xdr:to>
        <xdr:sp macro="" textlink="">
          <xdr:nvSpPr>
            <xdr:cNvPr id="1703" name="Option Button 679" descr="x" hidden="1">
              <a:extLst>
                <a:ext uri="{63B3BB69-23CF-44E3-9099-C40C66FF867C}">
                  <a14:compatExt spid="_x0000_s1703"/>
                </a:ext>
                <a:ext uri="{FF2B5EF4-FFF2-40B4-BE49-F238E27FC236}">
                  <a16:creationId xmlns:a16="http://schemas.microsoft.com/office/drawing/2014/main" id="{00000000-0008-0000-0000-0000A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31</xdr:row>
          <xdr:rowOff>123825</xdr:rowOff>
        </xdr:from>
        <xdr:to>
          <xdr:col>0</xdr:col>
          <xdr:colOff>371475</xdr:colOff>
          <xdr:row>33</xdr:row>
          <xdr:rowOff>28575</xdr:rowOff>
        </xdr:to>
        <xdr:sp macro="" textlink="">
          <xdr:nvSpPr>
            <xdr:cNvPr id="1704" name="Option Button 680" hidden="1">
              <a:extLst>
                <a:ext uri="{63B3BB69-23CF-44E3-9099-C40C66FF867C}">
                  <a14:compatExt spid="_x0000_s1704"/>
                </a:ext>
                <a:ext uri="{FF2B5EF4-FFF2-40B4-BE49-F238E27FC236}">
                  <a16:creationId xmlns:a16="http://schemas.microsoft.com/office/drawing/2014/main" id="{00000000-0008-0000-0000-0000A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29</xdr:row>
          <xdr:rowOff>0</xdr:rowOff>
        </xdr:from>
        <xdr:to>
          <xdr:col>3</xdr:col>
          <xdr:colOff>95250</xdr:colOff>
          <xdr:row>35</xdr:row>
          <xdr:rowOff>152400</xdr:rowOff>
        </xdr:to>
        <xdr:sp macro="" textlink="">
          <xdr:nvSpPr>
            <xdr:cNvPr id="1706" name="Group Box 682" hidden="1">
              <a:extLst>
                <a:ext uri="{63B3BB69-23CF-44E3-9099-C40C66FF867C}">
                  <a14:compatExt spid="_x0000_s1706"/>
                </a:ext>
                <a:ext uri="{FF2B5EF4-FFF2-40B4-BE49-F238E27FC236}">
                  <a16:creationId xmlns:a16="http://schemas.microsoft.com/office/drawing/2014/main" id="{00000000-0008-0000-0000-0000AA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xdr:colOff>
          <xdr:row>10</xdr:row>
          <xdr:rowOff>9525</xdr:rowOff>
        </xdr:from>
        <xdr:to>
          <xdr:col>0</xdr:col>
          <xdr:colOff>1800225</xdr:colOff>
          <xdr:row>11</xdr:row>
          <xdr:rowOff>171450</xdr:rowOff>
        </xdr:to>
        <xdr:sp macro="" textlink="">
          <xdr:nvSpPr>
            <xdr:cNvPr id="16392" name="Button 8" hidden="1">
              <a:extLst>
                <a:ext uri="{63B3BB69-23CF-44E3-9099-C40C66FF867C}">
                  <a14:compatExt spid="_x0000_s16392"/>
                </a:ext>
                <a:ext uri="{FF2B5EF4-FFF2-40B4-BE49-F238E27FC236}">
                  <a16:creationId xmlns:a16="http://schemas.microsoft.com/office/drawing/2014/main" id="{00000000-0008-0000-0100-0000084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cs-CZ" sz="1100" b="0" i="0" u="none" strike="noStrike" baseline="0">
                  <a:solidFill>
                    <a:srgbClr val="000000"/>
                  </a:solidFill>
                  <a:latin typeface="Calibri"/>
                  <a:ea typeface="Calibri"/>
                  <a:cs typeface="Calibri"/>
                </a:rPr>
                <a:t>Odškrtávání (PDF)</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13</xdr:row>
          <xdr:rowOff>0</xdr:rowOff>
        </xdr:from>
        <xdr:to>
          <xdr:col>0</xdr:col>
          <xdr:colOff>1790700</xdr:colOff>
          <xdr:row>14</xdr:row>
          <xdr:rowOff>152400</xdr:rowOff>
        </xdr:to>
        <xdr:sp macro="" textlink="">
          <xdr:nvSpPr>
            <xdr:cNvPr id="16393" name="Button 9" hidden="1">
              <a:extLst>
                <a:ext uri="{63B3BB69-23CF-44E3-9099-C40C66FF867C}">
                  <a14:compatExt spid="_x0000_s16393"/>
                </a:ext>
                <a:ext uri="{FF2B5EF4-FFF2-40B4-BE49-F238E27FC236}">
                  <a16:creationId xmlns:a16="http://schemas.microsoft.com/office/drawing/2014/main" id="{00000000-0008-0000-0100-0000094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cs-CZ" sz="1100" b="0" i="0" u="none" strike="noStrike" baseline="0">
                  <a:solidFill>
                    <a:srgbClr val="000000"/>
                  </a:solidFill>
                  <a:latin typeface="Calibri"/>
                  <a:ea typeface="Calibri"/>
                  <a:cs typeface="Calibri"/>
                </a:rPr>
                <a:t>Zaškrtávání (Excel)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47625</xdr:colOff>
          <xdr:row>13</xdr:row>
          <xdr:rowOff>0</xdr:rowOff>
        </xdr:from>
        <xdr:to>
          <xdr:col>1</xdr:col>
          <xdr:colOff>1533525</xdr:colOff>
          <xdr:row>14</xdr:row>
          <xdr:rowOff>180975</xdr:rowOff>
        </xdr:to>
        <xdr:sp macro="" textlink="">
          <xdr:nvSpPr>
            <xdr:cNvPr id="16395" name="Button 11" hidden="1">
              <a:extLst>
                <a:ext uri="{63B3BB69-23CF-44E3-9099-C40C66FF867C}">
                  <a14:compatExt spid="_x0000_s16395"/>
                </a:ext>
                <a:ext uri="{FF2B5EF4-FFF2-40B4-BE49-F238E27FC236}">
                  <a16:creationId xmlns:a16="http://schemas.microsoft.com/office/drawing/2014/main" id="{00000000-0008-0000-0100-00000B4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cs-CZ" sz="1100" b="0" i="0" u="none" strike="noStrike" baseline="0">
                  <a:solidFill>
                    <a:srgbClr val="000000"/>
                  </a:solidFill>
                  <a:latin typeface="Calibri"/>
                  <a:ea typeface="Calibri"/>
                  <a:cs typeface="Calibri"/>
                </a:rPr>
                <a:t>Zobrazení 2. část (Excel)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38100</xdr:colOff>
          <xdr:row>15</xdr:row>
          <xdr:rowOff>47625</xdr:rowOff>
        </xdr:from>
        <xdr:to>
          <xdr:col>1</xdr:col>
          <xdr:colOff>1524000</xdr:colOff>
          <xdr:row>17</xdr:row>
          <xdr:rowOff>19050</xdr:rowOff>
        </xdr:to>
        <xdr:sp macro="" textlink="">
          <xdr:nvSpPr>
            <xdr:cNvPr id="16398" name="Button 14" hidden="1">
              <a:extLst>
                <a:ext uri="{63B3BB69-23CF-44E3-9099-C40C66FF867C}">
                  <a14:compatExt spid="_x0000_s16398"/>
                </a:ext>
                <a:ext uri="{FF2B5EF4-FFF2-40B4-BE49-F238E27FC236}">
                  <a16:creationId xmlns:a16="http://schemas.microsoft.com/office/drawing/2014/main" id="{00000000-0008-0000-0100-00000E4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cs-CZ" sz="1100" b="0" i="0" u="none" strike="noStrike" baseline="0">
                  <a:solidFill>
                    <a:srgbClr val="000000"/>
                  </a:solidFill>
                  <a:latin typeface="Calibri"/>
                  <a:ea typeface="Calibri"/>
                  <a:cs typeface="Calibri"/>
                </a:rPr>
                <a:t>Zobrazení (Excel)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38100</xdr:colOff>
          <xdr:row>10</xdr:row>
          <xdr:rowOff>9525</xdr:rowOff>
        </xdr:from>
        <xdr:to>
          <xdr:col>1</xdr:col>
          <xdr:colOff>1543050</xdr:colOff>
          <xdr:row>11</xdr:row>
          <xdr:rowOff>161925</xdr:rowOff>
        </xdr:to>
        <xdr:sp macro="" textlink="">
          <xdr:nvSpPr>
            <xdr:cNvPr id="16399" name="Button 15" hidden="1">
              <a:extLst>
                <a:ext uri="{63B3BB69-23CF-44E3-9099-C40C66FF867C}">
                  <a14:compatExt spid="_x0000_s16399"/>
                </a:ext>
                <a:ext uri="{FF2B5EF4-FFF2-40B4-BE49-F238E27FC236}">
                  <a16:creationId xmlns:a16="http://schemas.microsoft.com/office/drawing/2014/main" id="{00000000-0008-0000-0100-00000F4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cs-CZ" sz="1100" b="0" i="0" u="none" strike="noStrike" baseline="0">
                  <a:solidFill>
                    <a:srgbClr val="000000"/>
                  </a:solidFill>
                  <a:latin typeface="Calibri"/>
                  <a:ea typeface="Calibri"/>
                  <a:cs typeface="Calibri"/>
                </a:rPr>
                <a:t>Zobrazení (PDF)</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66675</xdr:colOff>
          <xdr:row>13</xdr:row>
          <xdr:rowOff>9525</xdr:rowOff>
        </xdr:from>
        <xdr:to>
          <xdr:col>2</xdr:col>
          <xdr:colOff>1524000</xdr:colOff>
          <xdr:row>14</xdr:row>
          <xdr:rowOff>276225</xdr:rowOff>
        </xdr:to>
        <xdr:sp macro="" textlink="">
          <xdr:nvSpPr>
            <xdr:cNvPr id="16400" name="Button 16" hidden="1">
              <a:extLst>
                <a:ext uri="{63B3BB69-23CF-44E3-9099-C40C66FF867C}">
                  <a14:compatExt spid="_x0000_s16400"/>
                </a:ext>
                <a:ext uri="{FF2B5EF4-FFF2-40B4-BE49-F238E27FC236}">
                  <a16:creationId xmlns:a16="http://schemas.microsoft.com/office/drawing/2014/main" id="{00000000-0008-0000-0100-0000104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cs-CZ" sz="1100" b="0" i="0" u="none" strike="noStrike" baseline="0">
                  <a:solidFill>
                    <a:srgbClr val="000000"/>
                  </a:solidFill>
                  <a:latin typeface="Calibri"/>
                  <a:ea typeface="Calibri"/>
                  <a:cs typeface="Calibri"/>
                </a:rPr>
                <a:t>Základní poučení (Excel)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57150</xdr:colOff>
          <xdr:row>10</xdr:row>
          <xdr:rowOff>9525</xdr:rowOff>
        </xdr:from>
        <xdr:to>
          <xdr:col>2</xdr:col>
          <xdr:colOff>1552575</xdr:colOff>
          <xdr:row>12</xdr:row>
          <xdr:rowOff>0</xdr:rowOff>
        </xdr:to>
        <xdr:sp macro="" textlink="">
          <xdr:nvSpPr>
            <xdr:cNvPr id="16401" name="Button 17" hidden="1">
              <a:extLst>
                <a:ext uri="{63B3BB69-23CF-44E3-9099-C40C66FF867C}">
                  <a14:compatExt spid="_x0000_s16401"/>
                </a:ext>
                <a:ext uri="{FF2B5EF4-FFF2-40B4-BE49-F238E27FC236}">
                  <a16:creationId xmlns:a16="http://schemas.microsoft.com/office/drawing/2014/main" id="{00000000-0008-0000-0100-0000114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cs-CZ" sz="1100" b="0" i="0" u="none" strike="noStrike" baseline="0">
                  <a:solidFill>
                    <a:srgbClr val="000000"/>
                  </a:solidFill>
                  <a:latin typeface="Calibri"/>
                  <a:ea typeface="Calibri"/>
                  <a:cs typeface="Calibri"/>
                </a:rPr>
                <a:t>Základní poučení (PDF)</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85725</xdr:colOff>
          <xdr:row>13</xdr:row>
          <xdr:rowOff>19050</xdr:rowOff>
        </xdr:from>
        <xdr:to>
          <xdr:col>3</xdr:col>
          <xdr:colOff>1504950</xdr:colOff>
          <xdr:row>15</xdr:row>
          <xdr:rowOff>0</xdr:rowOff>
        </xdr:to>
        <xdr:sp macro="" textlink="">
          <xdr:nvSpPr>
            <xdr:cNvPr id="16402" name="Button 18" hidden="1">
              <a:extLst>
                <a:ext uri="{63B3BB69-23CF-44E3-9099-C40C66FF867C}">
                  <a14:compatExt spid="_x0000_s16402"/>
                </a:ext>
                <a:ext uri="{FF2B5EF4-FFF2-40B4-BE49-F238E27FC236}">
                  <a16:creationId xmlns:a16="http://schemas.microsoft.com/office/drawing/2014/main" id="{00000000-0008-0000-0100-0000124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cs-CZ" sz="1100" b="0" i="0" u="none" strike="noStrike" baseline="0">
                  <a:solidFill>
                    <a:srgbClr val="000000"/>
                  </a:solidFill>
                  <a:latin typeface="Calibri"/>
                  <a:ea typeface="Calibri"/>
                  <a:cs typeface="Calibri"/>
                </a:rPr>
                <a:t>Skrytí Data (Excel)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10</xdr:row>
          <xdr:rowOff>28575</xdr:rowOff>
        </xdr:from>
        <xdr:to>
          <xdr:col>3</xdr:col>
          <xdr:colOff>1409700</xdr:colOff>
          <xdr:row>11</xdr:row>
          <xdr:rowOff>142875</xdr:rowOff>
        </xdr:to>
        <xdr:sp macro="" textlink="">
          <xdr:nvSpPr>
            <xdr:cNvPr id="16403" name="CommandButton1" hidden="1">
              <a:extLst>
                <a:ext uri="{63B3BB69-23CF-44E3-9099-C40C66FF867C}">
                  <a14:compatExt spid="_x0000_s16403"/>
                </a:ext>
                <a:ext uri="{FF2B5EF4-FFF2-40B4-BE49-F238E27FC236}">
                  <a16:creationId xmlns:a16="http://schemas.microsoft.com/office/drawing/2014/main" id="{00000000-0008-0000-0100-000013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13</xdr:row>
          <xdr:rowOff>47625</xdr:rowOff>
        </xdr:from>
        <xdr:to>
          <xdr:col>4</xdr:col>
          <xdr:colOff>1000125</xdr:colOff>
          <xdr:row>14</xdr:row>
          <xdr:rowOff>161925</xdr:rowOff>
        </xdr:to>
        <xdr:sp macro="" textlink="">
          <xdr:nvSpPr>
            <xdr:cNvPr id="16404" name="CommandButton2" hidden="1">
              <a:extLst>
                <a:ext uri="{63B3BB69-23CF-44E3-9099-C40C66FF867C}">
                  <a14:compatExt spid="_x0000_s16404"/>
                </a:ext>
                <a:ext uri="{FF2B5EF4-FFF2-40B4-BE49-F238E27FC236}">
                  <a16:creationId xmlns:a16="http://schemas.microsoft.com/office/drawing/2014/main" id="{00000000-0008-0000-0100-000014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623887</xdr:colOff>
      <xdr:row>52</xdr:row>
      <xdr:rowOff>123825</xdr:rowOff>
    </xdr:from>
    <xdr:to>
      <xdr:col>1</xdr:col>
      <xdr:colOff>814387</xdr:colOff>
      <xdr:row>54</xdr:row>
      <xdr:rowOff>0</xdr:rowOff>
    </xdr:to>
    <xdr:sp macro="" textlink="">
      <xdr:nvSpPr>
        <xdr:cNvPr id="12" name="TextovéPole 11">
          <a:extLst>
            <a:ext uri="{FF2B5EF4-FFF2-40B4-BE49-F238E27FC236}">
              <a16:creationId xmlns:a16="http://schemas.microsoft.com/office/drawing/2014/main" id="{00000000-0008-0000-0E00-00000C000000}"/>
            </a:ext>
          </a:extLst>
        </xdr:cNvPr>
        <xdr:cNvSpPr txBox="1"/>
      </xdr:nvSpPr>
      <xdr:spPr>
        <a:xfrm>
          <a:off x="2062162" y="11363325"/>
          <a:ext cx="19050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cs-CZ"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ulka1" displayName="Tabulka1" ref="A2:A8" totalsRowShown="0" headerRowDxfId="147" dataDxfId="145" headerRowBorderDxfId="146" tableBorderDxfId="144" headerRowCellStyle="Kontrolní buňka">
  <autoFilter ref="A2:A8" xr:uid="{00000000-0009-0000-0100-000001000000}"/>
  <tableColumns count="1">
    <tableColumn id="1" xr3:uid="{00000000-0010-0000-0000-000001000000}" name="funkce (2)" dataDxfId="143"/>
  </tableColumns>
  <tableStyleInfo name="TableStyleMedium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9000000}" name="Tabulka21" displayName="Tabulka21" ref="O2:O6" totalsRowShown="0" headerRowDxfId="116">
  <autoFilter ref="O2:O6" xr:uid="{00000000-0009-0000-0100-000015000000}"/>
  <tableColumns count="1">
    <tableColumn id="1" xr3:uid="{00000000-0010-0000-0900-000001000000}" name="Cenné papíry 12"/>
  </tableColumns>
  <tableStyleInfo name="TableStyleMedium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A000000}" name="Tabulka22" displayName="Tabulka22" ref="P2:P6" totalsRowShown="0" headerRowDxfId="115" headerRowCellStyle="Kontrolní buňka">
  <autoFilter ref="P2:P6" xr:uid="{00000000-0009-0000-0100-000016000000}"/>
  <tableColumns count="1">
    <tableColumn id="1" xr3:uid="{00000000-0010-0000-0A00-000001000000}" name="Obchodní podíl nepředstavovaný CP(13)"/>
  </tableColumns>
  <tableStyleInfo name="TableStyleMedium9"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B000000}" name="Tabulka23" displayName="Tabulka23" ref="Q2:Q9" totalsRowShown="0" headerRowDxfId="114" dataDxfId="112" headerRowBorderDxfId="113" tableBorderDxfId="111" headerRowCellStyle="Kontrolní buňka">
  <autoFilter ref="Q2:Q9" xr:uid="{00000000-0009-0000-0100-000017000000}"/>
  <tableColumns count="1">
    <tableColumn id="1" xr3:uid="{00000000-0010-0000-0B00-000001000000}" name="Jiné věci movité (14)" dataDxfId="110"/>
  </tableColumns>
  <tableStyleInfo name="TableStyleMedium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0C000000}" name="Tabulka25" displayName="Tabulka25" ref="R2:R6" totalsRowShown="0" headerRowDxfId="109" headerRowBorderDxfId="108" headerRowCellStyle="Kontrolní buňka">
  <autoFilter ref="R2:R6" xr:uid="{00000000-0009-0000-0100-000019000000}"/>
  <tableColumns count="1">
    <tableColumn id="1" xr3:uid="{00000000-0010-0000-0C00-000001000000}" name="Jiné věci movité (15)"/>
  </tableColumns>
  <tableStyleInfo name="TableStyleMedium9"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0D000000}" name="Tabulka26" displayName="Tabulka26" ref="S2:S12" totalsRowShown="0" headerRowDxfId="107" dataDxfId="105" headerRowBorderDxfId="106" tableBorderDxfId="104" headerRowCellStyle="Kontrolní buňka">
  <autoFilter ref="S2:S12" xr:uid="{00000000-0009-0000-0100-00001A000000}"/>
  <tableColumns count="1">
    <tableColumn id="1" xr3:uid="{00000000-0010-0000-0D00-000001000000}" name="Příjmy" dataDxfId="103"/>
  </tableColumns>
  <tableStyleInfo name="TableStyleMedium9"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E000000}" name="Tabulka27" displayName="Tabulka27" ref="T2:T6" totalsRowShown="0" headerRowDxfId="102" dataDxfId="100" headerRowBorderDxfId="101" headerRowCellStyle="Kontrolní buňka">
  <autoFilter ref="T2:T6" xr:uid="{00000000-0009-0000-0100-00001B000000}"/>
  <tableColumns count="1">
    <tableColumn id="1" xr3:uid="{00000000-0010-0000-0E00-000001000000}" name="Příjmy" dataDxfId="99"/>
  </tableColumns>
  <tableStyleInfo name="TableStyleMedium9"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F000000}" name="Tabulka28" displayName="Tabulka28" ref="U2:U5" totalsRowShown="0" headerRowDxfId="98" dataDxfId="96" headerRowBorderDxfId="97" tableBorderDxfId="95" headerRowCellStyle="Kontrolní buňka">
  <autoFilter ref="U2:U5" xr:uid="{00000000-0009-0000-0100-00001C000000}"/>
  <tableColumns count="1">
    <tableColumn id="1" xr3:uid="{00000000-0010-0000-0F00-000001000000}" name="Závazky" dataDxfId="94"/>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ulka3" displayName="Tabulka3" ref="B2:B5" totalsRowShown="0" headerRowDxfId="142" headerRowBorderDxfId="141" tableBorderDxfId="140" headerRowCellStyle="Kontrolní buňka">
  <autoFilter ref="B2:B5" xr:uid="{00000000-0009-0000-0100-000003000000}"/>
  <tableColumns count="1">
    <tableColumn id="1" xr3:uid="{00000000-0010-0000-0100-000001000000}" name="Podnikání(3)"/>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ulka4" displayName="Tabulka4" ref="C2:C8" totalsRowShown="0" headerRowDxfId="139" dataDxfId="137" headerRowBorderDxfId="138" tableBorderDxfId="136" headerRowCellStyle="Kontrolní buňka">
  <autoFilter ref="C2:C8" xr:uid="{00000000-0009-0000-0100-000004000000}"/>
  <tableColumns count="1">
    <tableColumn id="1" xr3:uid="{00000000-0010-0000-0200-000001000000}" name="Člen statutárního orgánu(4)" dataDxfId="135"/>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ulka5" displayName="Tabulka5" ref="E2:F6" totalsRowShown="0" headerRowDxfId="134" headerRowBorderDxfId="133" tableBorderDxfId="132" headerRowCellStyle="Kontrolní buňka">
  <autoFilter ref="E2:F6" xr:uid="{00000000-0009-0000-0100-000005000000}"/>
  <tableColumns count="2">
    <tableColumn id="1" xr3:uid="{00000000-0010-0000-0300-000001000000}" name="Provozování rozhlasu(5)"/>
    <tableColumn id="2" xr3:uid="{00000000-0010-0000-0300-000002000000}" name="Provozování rozhlasu(6)"/>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ulka7" displayName="Tabulka7" ref="G2:G6" totalsRowShown="0" headerRowDxfId="131" dataDxfId="129" headerRowBorderDxfId="130" tableBorderDxfId="128" headerRowCellStyle="Kontrolní buňka">
  <autoFilter ref="G2:G6" xr:uid="{00000000-0009-0000-0100-000007000000}"/>
  <tableColumns count="1">
    <tableColumn id="1" xr3:uid="{00000000-0010-0000-0400-000001000000}" name="Obdobný vztah(7)" dataDxfId="127"/>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abulka8" displayName="Tabulka8" ref="I2:I8" totalsRowShown="0" headerRowDxfId="126" dataDxfId="125" headerRowCellStyle="Kontrolní buňka">
  <autoFilter ref="I2:I8" xr:uid="{00000000-0009-0000-0100-000008000000}"/>
  <tableColumns count="1">
    <tableColumn id="1" xr3:uid="{00000000-0010-0000-0500-000001000000}" name="Nemovité věci 8+9+10" dataDxfId="124"/>
  </tableColumns>
  <tableStyleInfo name="TableStyleMedium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6000000}" name="Tabulka10" displayName="Tabulka10" ref="J2:J11" totalsRowShown="0" headerRowDxfId="123" dataDxfId="122" headerRowCellStyle="Vysvětlující text">
  <autoFilter ref="J2:J11" xr:uid="{00000000-0009-0000-0100-00000A000000}"/>
  <tableColumns count="1">
    <tableColumn id="1" xr3:uid="{00000000-0010-0000-0600-000001000000}" name="Sloupec1" dataDxfId="121"/>
  </tableColumns>
  <tableStyleInfo name="TableStyleMedium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7000000}" name="Tabulka11" displayName="Tabulka11" ref="K2:K6" totalsRowShown="0" headerRowDxfId="120" headerRowCellStyle="Vysvětlující text">
  <autoFilter ref="K2:K6" xr:uid="{00000000-0009-0000-0100-00000B000000}"/>
  <tableColumns count="1">
    <tableColumn id="1" xr3:uid="{00000000-0010-0000-0700-000001000000}" name="Sloupec1"/>
  </tableColumns>
  <tableStyleInfo name="TableStyleMedium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8000000}" name="Tabulka20" displayName="Tabulka20" ref="N2:N11" totalsRowShown="0" headerRowDxfId="119" dataDxfId="118" headerRowCellStyle="Kontrolní buňka">
  <autoFilter ref="N2:N11" xr:uid="{00000000-0009-0000-0100-000014000000}"/>
  <tableColumns count="1">
    <tableColumn id="1" xr3:uid="{00000000-0010-0000-0800-000001000000}" name="Cenné papíry (11)" dataDxfId="117"/>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3.xml"/><Relationship Id="rId1" Type="http://schemas.openxmlformats.org/officeDocument/2006/relationships/printerSettings" Target="../printerSettings/printerSettings15.bin"/><Relationship Id="rId4"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5.xml"/><Relationship Id="rId13" Type="http://schemas.openxmlformats.org/officeDocument/2006/relationships/ctrlProp" Target="../ctrlProps/ctrlProp80.xml"/><Relationship Id="rId18" Type="http://schemas.openxmlformats.org/officeDocument/2006/relationships/table" Target="../tables/table3.xml"/><Relationship Id="rId26" Type="http://schemas.openxmlformats.org/officeDocument/2006/relationships/table" Target="../tables/table11.xml"/><Relationship Id="rId3" Type="http://schemas.openxmlformats.org/officeDocument/2006/relationships/vmlDrawing" Target="../drawings/vmlDrawing2.vml"/><Relationship Id="rId21" Type="http://schemas.openxmlformats.org/officeDocument/2006/relationships/table" Target="../tables/table6.xml"/><Relationship Id="rId7" Type="http://schemas.openxmlformats.org/officeDocument/2006/relationships/image" Target="../media/image2.emf"/><Relationship Id="rId12" Type="http://schemas.openxmlformats.org/officeDocument/2006/relationships/ctrlProp" Target="../ctrlProps/ctrlProp79.xml"/><Relationship Id="rId17" Type="http://schemas.openxmlformats.org/officeDocument/2006/relationships/table" Target="../tables/table2.xml"/><Relationship Id="rId25" Type="http://schemas.openxmlformats.org/officeDocument/2006/relationships/table" Target="../tables/table10.xml"/><Relationship Id="rId2" Type="http://schemas.openxmlformats.org/officeDocument/2006/relationships/drawing" Target="../drawings/drawing2.xml"/><Relationship Id="rId16" Type="http://schemas.openxmlformats.org/officeDocument/2006/relationships/table" Target="../tables/table1.xml"/><Relationship Id="rId20" Type="http://schemas.openxmlformats.org/officeDocument/2006/relationships/table" Target="../tables/table5.xml"/><Relationship Id="rId29" Type="http://schemas.openxmlformats.org/officeDocument/2006/relationships/table" Target="../tables/table14.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ctrlProp" Target="../ctrlProps/ctrlProp78.xml"/><Relationship Id="rId24" Type="http://schemas.openxmlformats.org/officeDocument/2006/relationships/table" Target="../tables/table9.xml"/><Relationship Id="rId5" Type="http://schemas.openxmlformats.org/officeDocument/2006/relationships/image" Target="../media/image1.emf"/><Relationship Id="rId15" Type="http://schemas.openxmlformats.org/officeDocument/2006/relationships/ctrlProp" Target="../ctrlProps/ctrlProp82.xml"/><Relationship Id="rId23" Type="http://schemas.openxmlformats.org/officeDocument/2006/relationships/table" Target="../tables/table8.xml"/><Relationship Id="rId28" Type="http://schemas.openxmlformats.org/officeDocument/2006/relationships/table" Target="../tables/table13.xml"/><Relationship Id="rId10" Type="http://schemas.openxmlformats.org/officeDocument/2006/relationships/ctrlProp" Target="../ctrlProps/ctrlProp77.xml"/><Relationship Id="rId19" Type="http://schemas.openxmlformats.org/officeDocument/2006/relationships/table" Target="../tables/table4.xml"/><Relationship Id="rId31" Type="http://schemas.openxmlformats.org/officeDocument/2006/relationships/table" Target="../tables/table16.xml"/><Relationship Id="rId4" Type="http://schemas.openxmlformats.org/officeDocument/2006/relationships/control" Target="../activeX/activeX1.xml"/><Relationship Id="rId9" Type="http://schemas.openxmlformats.org/officeDocument/2006/relationships/ctrlProp" Target="../ctrlProps/ctrlProp76.xml"/><Relationship Id="rId14" Type="http://schemas.openxmlformats.org/officeDocument/2006/relationships/ctrlProp" Target="../ctrlProps/ctrlProp81.xml"/><Relationship Id="rId22" Type="http://schemas.openxmlformats.org/officeDocument/2006/relationships/table" Target="../tables/table7.xml"/><Relationship Id="rId27" Type="http://schemas.openxmlformats.org/officeDocument/2006/relationships/table" Target="../tables/table12.xml"/><Relationship Id="rId30" Type="http://schemas.openxmlformats.org/officeDocument/2006/relationships/table" Target="../tables/table15.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O356"/>
  <sheetViews>
    <sheetView showGridLines="0" showRowColHeaders="0" tabSelected="1" showRuler="0" zoomScale="125" zoomScaleNormal="125" zoomScalePageLayoutView="125" workbookViewId="0">
      <selection activeCell="B8" sqref="B8"/>
    </sheetView>
  </sheetViews>
  <sheetFormatPr defaultColWidth="9.140625" defaultRowHeight="15" x14ac:dyDescent="0.25"/>
  <cols>
    <col min="1" max="1" width="22.28515625" style="25" customWidth="1"/>
    <col min="2" max="2" width="58.5703125" style="1" customWidth="1"/>
    <col min="3" max="3" width="4.5703125" style="1" customWidth="1"/>
    <col min="4" max="4" width="1.5703125" style="1" customWidth="1"/>
    <col min="5" max="5" width="12.7109375" style="1" hidden="1" customWidth="1"/>
    <col min="6" max="7" width="6.7109375" style="1" customWidth="1"/>
    <col min="8" max="8" width="22" style="1" customWidth="1"/>
    <col min="9" max="30" width="9.28515625" style="1" customWidth="1"/>
    <col min="31" max="16384" width="9.140625" style="1"/>
  </cols>
  <sheetData>
    <row r="1" spans="1:15" ht="12.95" customHeight="1" x14ac:dyDescent="0.2">
      <c r="A1" s="346" t="s">
        <v>324</v>
      </c>
      <c r="B1" s="346"/>
      <c r="C1" s="346"/>
      <c r="D1" s="128"/>
      <c r="E1" s="243">
        <f>Data!W2</f>
        <v>1</v>
      </c>
    </row>
    <row r="2" spans="1:15" ht="18.75" customHeight="1" x14ac:dyDescent="0.2">
      <c r="A2" s="348" t="s">
        <v>182</v>
      </c>
      <c r="B2" s="349"/>
      <c r="C2" s="349"/>
      <c r="D2" s="129"/>
    </row>
    <row r="3" spans="1:15" ht="12.95" customHeight="1" x14ac:dyDescent="0.2">
      <c r="A3" s="347" t="s">
        <v>111</v>
      </c>
      <c r="B3" s="347"/>
      <c r="C3" s="19"/>
      <c r="D3" s="19"/>
      <c r="E3" s="66"/>
      <c r="F3" s="18"/>
      <c r="G3" s="18"/>
      <c r="H3" s="18"/>
      <c r="I3" s="18"/>
      <c r="J3" s="18"/>
      <c r="K3" s="18"/>
      <c r="L3" s="18"/>
      <c r="M3" s="18"/>
      <c r="N3" s="18"/>
      <c r="O3" s="18"/>
    </row>
    <row r="4" spans="1:15" ht="12.95" customHeight="1" x14ac:dyDescent="0.2">
      <c r="A4" s="350" t="s">
        <v>265</v>
      </c>
      <c r="B4" s="350"/>
      <c r="C4" s="83"/>
      <c r="D4" s="83"/>
      <c r="E4" s="66"/>
      <c r="F4" s="18"/>
      <c r="G4" s="18"/>
      <c r="H4" s="18"/>
      <c r="I4" s="18"/>
      <c r="J4" s="18"/>
      <c r="K4" s="18"/>
      <c r="L4" s="18"/>
      <c r="M4" s="18"/>
      <c r="N4" s="18"/>
      <c r="O4" s="18"/>
    </row>
    <row r="5" spans="1:15" ht="12.75" hidden="1" x14ac:dyDescent="0.2">
      <c r="A5" s="252">
        <v>2024</v>
      </c>
      <c r="B5" s="247"/>
      <c r="C5" s="83"/>
      <c r="D5" s="83"/>
      <c r="F5" s="18"/>
      <c r="G5" s="18"/>
      <c r="H5" s="18"/>
      <c r="I5" s="18"/>
      <c r="J5" s="18"/>
      <c r="K5" s="18"/>
      <c r="L5" s="18"/>
      <c r="M5" s="18"/>
      <c r="N5" s="18"/>
      <c r="O5" s="18"/>
    </row>
    <row r="6" spans="1:15" s="6" customFormat="1" ht="12.75" customHeight="1" x14ac:dyDescent="0.2">
      <c r="A6" s="303" t="s">
        <v>116</v>
      </c>
      <c r="B6" s="303"/>
      <c r="C6" s="26"/>
      <c r="D6" s="26"/>
      <c r="F6" s="18"/>
      <c r="G6" s="18"/>
      <c r="H6" s="248"/>
      <c r="I6" s="18"/>
      <c r="J6" s="18"/>
      <c r="K6" s="18"/>
      <c r="L6" s="18"/>
      <c r="M6" s="18"/>
      <c r="N6" s="18"/>
      <c r="O6" s="18"/>
    </row>
    <row r="7" spans="1:15" ht="12.75" x14ac:dyDescent="0.2">
      <c r="A7" s="266" t="s">
        <v>151</v>
      </c>
      <c r="B7" s="266"/>
      <c r="C7" s="27"/>
      <c r="D7" s="27"/>
      <c r="H7" s="248"/>
    </row>
    <row r="8" spans="1:15" ht="12.75" x14ac:dyDescent="0.2">
      <c r="A8" s="50" t="s">
        <v>98</v>
      </c>
      <c r="B8" s="65"/>
      <c r="C8" s="11"/>
      <c r="D8" s="10"/>
      <c r="H8" s="248"/>
    </row>
    <row r="9" spans="1:15" s="6" customFormat="1" ht="12.75" x14ac:dyDescent="0.2">
      <c r="A9" s="157" t="s">
        <v>42</v>
      </c>
      <c r="B9" s="156"/>
      <c r="C9" s="11"/>
      <c r="D9" s="10"/>
      <c r="E9" s="1"/>
      <c r="H9" s="248"/>
    </row>
    <row r="10" spans="1:15" ht="12.75" x14ac:dyDescent="0.2">
      <c r="A10" s="158" t="s">
        <v>174</v>
      </c>
      <c r="B10" s="65"/>
      <c r="C10" s="8"/>
      <c r="D10" s="8"/>
      <c r="H10" s="248"/>
    </row>
    <row r="11" spans="1:15" ht="12.95" customHeight="1" x14ac:dyDescent="0.2">
      <c r="A11" s="13"/>
      <c r="B11" s="15"/>
      <c r="C11" s="31"/>
      <c r="D11" s="31"/>
      <c r="H11" s="248"/>
    </row>
    <row r="12" spans="1:15" ht="12.75" x14ac:dyDescent="0.2">
      <c r="A12" s="266" t="s">
        <v>0</v>
      </c>
      <c r="B12" s="266"/>
      <c r="C12" s="26"/>
      <c r="D12" s="26"/>
      <c r="H12" s="248"/>
    </row>
    <row r="13" spans="1:15" ht="12.75" x14ac:dyDescent="0.2">
      <c r="A13" s="50" t="s">
        <v>152</v>
      </c>
      <c r="B13" s="65"/>
      <c r="C13" s="6"/>
      <c r="D13" s="6"/>
      <c r="E13" s="6"/>
      <c r="H13" s="248"/>
    </row>
    <row r="14" spans="1:15" ht="12.75" x14ac:dyDescent="0.2">
      <c r="A14" s="50" t="s">
        <v>163</v>
      </c>
      <c r="B14" s="162"/>
      <c r="C14" s="7"/>
      <c r="D14" s="7"/>
      <c r="E14" s="6"/>
      <c r="H14" s="248"/>
    </row>
    <row r="15" spans="1:15" s="6" customFormat="1" ht="12.75" x14ac:dyDescent="0.2">
      <c r="A15" s="50" t="s">
        <v>97</v>
      </c>
      <c r="B15" s="65"/>
      <c r="C15" s="31"/>
      <c r="D15" s="31"/>
      <c r="E15" s="1"/>
      <c r="H15" s="248"/>
    </row>
    <row r="16" spans="1:15" ht="12.75" x14ac:dyDescent="0.2">
      <c r="A16" s="78" t="s">
        <v>112</v>
      </c>
      <c r="B16" s="78"/>
      <c r="C16" s="26"/>
      <c r="D16" s="26"/>
      <c r="H16" s="248"/>
    </row>
    <row r="17" spans="1:8" ht="12" x14ac:dyDescent="0.2">
      <c r="A17" s="336" t="s">
        <v>113</v>
      </c>
      <c r="B17" s="336"/>
      <c r="C17" s="336"/>
      <c r="D17" s="116"/>
      <c r="H17" s="248"/>
    </row>
    <row r="18" spans="1:8" ht="12" x14ac:dyDescent="0.2">
      <c r="A18" s="79" t="s">
        <v>114</v>
      </c>
      <c r="B18" s="97"/>
      <c r="C18" s="35"/>
      <c r="D18" s="35"/>
      <c r="H18" s="248"/>
    </row>
    <row r="19" spans="1:8" ht="12.75" x14ac:dyDescent="0.2">
      <c r="A19" s="50" t="s">
        <v>3</v>
      </c>
      <c r="B19" s="65"/>
      <c r="C19" s="10"/>
      <c r="D19" s="10"/>
      <c r="H19" s="248"/>
    </row>
    <row r="20" spans="1:8" ht="12.95" customHeight="1" x14ac:dyDescent="0.2">
      <c r="A20" s="13"/>
      <c r="B20" s="10"/>
      <c r="C20" s="10"/>
      <c r="D20" s="10"/>
      <c r="E20" s="24"/>
      <c r="H20" s="248"/>
    </row>
    <row r="21" spans="1:8" ht="12.75" x14ac:dyDescent="0.2">
      <c r="A21" s="303" t="s">
        <v>1</v>
      </c>
      <c r="B21" s="303"/>
      <c r="C21" s="18"/>
      <c r="D21" s="18"/>
      <c r="E21" s="24"/>
      <c r="H21" s="248"/>
    </row>
    <row r="22" spans="1:8" ht="12.75" x14ac:dyDescent="0.2">
      <c r="A22" s="63" t="s">
        <v>149</v>
      </c>
      <c r="B22" s="65"/>
      <c r="C22" s="10"/>
      <c r="D22" s="10"/>
      <c r="E22" s="34"/>
      <c r="H22" s="248"/>
    </row>
    <row r="23" spans="1:8" ht="12.75" x14ac:dyDescent="0.2">
      <c r="A23" s="63" t="str">
        <f>IF(Data!W2=0,"Funkce 2)*  �","Funkce 2)*")</f>
        <v>Funkce 2)*</v>
      </c>
      <c r="B23" s="65" t="s">
        <v>6</v>
      </c>
      <c r="C23" s="37"/>
      <c r="D23" s="37"/>
      <c r="E23" s="6"/>
      <c r="H23" s="248"/>
    </row>
    <row r="24" spans="1:8" s="6" customFormat="1" ht="12.75" x14ac:dyDescent="0.2">
      <c r="A24" s="63" t="s">
        <v>181</v>
      </c>
      <c r="B24" s="65"/>
      <c r="C24" s="10"/>
      <c r="D24" s="10"/>
      <c r="E24" s="24"/>
      <c r="H24" s="248"/>
    </row>
    <row r="25" spans="1:8" ht="12.95" customHeight="1" x14ac:dyDescent="0.2">
      <c r="A25" s="13"/>
      <c r="B25" s="13"/>
      <c r="C25" s="12"/>
      <c r="D25" s="12"/>
      <c r="E25" s="81"/>
      <c r="H25" s="248"/>
    </row>
    <row r="26" spans="1:8" s="6" customFormat="1" ht="12.75" x14ac:dyDescent="0.2">
      <c r="A26" s="303" t="s">
        <v>108</v>
      </c>
      <c r="B26" s="303"/>
      <c r="C26" s="18"/>
      <c r="D26" s="18"/>
      <c r="E26" s="36"/>
      <c r="H26" s="248"/>
    </row>
    <row r="27" spans="1:8" s="6" customFormat="1" ht="12.75" x14ac:dyDescent="0.2">
      <c r="A27" s="74" t="s">
        <v>43</v>
      </c>
      <c r="B27" s="9" t="s">
        <v>92</v>
      </c>
      <c r="C27" s="13"/>
      <c r="D27" s="13"/>
      <c r="E27" s="36"/>
    </row>
    <row r="28" spans="1:8" s="6" customFormat="1" ht="12.75" x14ac:dyDescent="0.2">
      <c r="A28" s="74"/>
      <c r="B28" s="9"/>
      <c r="C28" s="13"/>
      <c r="D28" s="13"/>
      <c r="E28" s="36"/>
    </row>
    <row r="29" spans="1:8" s="6" customFormat="1" ht="12.95" customHeight="1" x14ac:dyDescent="0.2">
      <c r="A29" s="74"/>
      <c r="B29" s="10"/>
      <c r="C29" s="13"/>
      <c r="D29" s="13"/>
      <c r="E29" s="2"/>
    </row>
    <row r="30" spans="1:8" ht="12.75" x14ac:dyDescent="0.2">
      <c r="A30" s="345" t="s">
        <v>109</v>
      </c>
      <c r="B30" s="345"/>
      <c r="C30" s="37"/>
      <c r="D30" s="37"/>
      <c r="E30" s="6"/>
    </row>
    <row r="31" spans="1:8" ht="12.95" customHeight="1" x14ac:dyDescent="0.2">
      <c r="A31" s="351" t="str">
        <f>CONCATENATE("       Ve výkonu funkce soudce/soudkyně jsem byl/a celý rok ",A5," a období, za které oznámení podávám je:")</f>
        <v xml:space="preserve">       Ve výkonu funkce soudce/soudkyně jsem byl/a celý rok 2024 a období, za které oznámení podávám je:</v>
      </c>
      <c r="B31" s="352"/>
      <c r="C31" s="352"/>
      <c r="D31" s="37"/>
      <c r="E31" s="6"/>
    </row>
    <row r="32" spans="1:8" ht="12" customHeight="1" x14ac:dyDescent="0.2">
      <c r="A32" s="258" t="s">
        <v>289</v>
      </c>
      <c r="B32" s="255" t="str">
        <f>IF(A5=Data!Z2,Data!AA2,IF(A5=Data!Z3,Data!AA3,IF(A5=Data!Z4,Data!AA4,IF(A5=Data!Z5,Data!AA5,IF(A5=Data!Z6,Data!AA6,IF(A5=Data!Z7,Data!AA7,IF(A5=Data!Z8,Data!AA8,IF(A5=Data!Z9,Data!AA9,IF(A5=Data!Z10,Data!AA10,IF(A5=Data!Z11,Data!AA11,IF(A5=Data!Z12,Data!AA12,IF(A5=Data!Z13,Data!AA13,IF(A5=Data!Z14,Data!AA14,IF(A5=Data!Z15,Data!AA15,IF(A5=Data!Z16,Data!AA16,IF(A5=Data!Z17,Data!AA17,IF(A5=Data!Z18,Data!AA18,IF(A5=Data!Z19,Data!AA19,IF(A5=Data!Z20,Data!AA20,IF(A5=Data!Z21,Data!AA21,IF(A5=Data!Z22,Data!AA22,IF(A5=Data!Z23,Data!AA23,""))))))))))))))))))))))</f>
        <v>1.1.2024—31.12.2024</v>
      </c>
      <c r="C32" s="18"/>
      <c r="D32" s="18"/>
      <c r="E32" s="135"/>
    </row>
    <row r="33" spans="1:5" ht="12" customHeight="1" x14ac:dyDescent="0.2">
      <c r="A33" s="316" t="str">
        <f>CONCATENATE("         V roce ",A5," jsem zahájil/a výkon funkce a období, za které oznámení podávám je:***")</f>
        <v xml:space="preserve">         V roce 2024 jsem zahájil/a výkon funkce a období, za které oznámení podávám je:***</v>
      </c>
      <c r="B33" s="317"/>
      <c r="C33" s="317"/>
      <c r="D33" s="135"/>
      <c r="E33" s="29"/>
    </row>
    <row r="34" spans="1:5" ht="12.75" x14ac:dyDescent="0.2">
      <c r="A34" s="259" t="s">
        <v>288</v>
      </c>
      <c r="B34" s="156"/>
      <c r="C34" s="265"/>
      <c r="D34" s="219"/>
    </row>
    <row r="35" spans="1:5" ht="12.75" x14ac:dyDescent="0.2">
      <c r="A35" s="358" t="s">
        <v>290</v>
      </c>
      <c r="B35" s="358"/>
      <c r="C35" s="358"/>
      <c r="D35" s="219"/>
      <c r="E35" s="51"/>
    </row>
    <row r="36" spans="1:5" s="6" customFormat="1" ht="12.75" x14ac:dyDescent="0.2">
      <c r="A36" s="358"/>
      <c r="B36" s="358"/>
      <c r="C36" s="358"/>
      <c r="D36" s="13"/>
      <c r="E36" s="24"/>
    </row>
    <row r="37" spans="1:5" ht="12.95" customHeight="1" x14ac:dyDescent="0.25">
      <c r="A37"/>
      <c r="B37"/>
      <c r="C37"/>
      <c r="D37" s="13"/>
      <c r="E37" s="51"/>
    </row>
    <row r="38" spans="1:5" s="6" customFormat="1" ht="12.75" x14ac:dyDescent="0.2">
      <c r="A38" s="343" t="str">
        <f>IF(B34="",CONCATENATE("Uvádějte pouze činnosti, majetek a příjmy, které jste vykonávali resp. nově nabyli za rok ",A5,", ev. část kalendářního roku ",A5,", ve kterém jste byli ve výkonu funkce a výši existujících a dosud nesplacených závazků k 31. prosinci ",A5,"."),CONCATENATE("Uvádějte pouze činnosti, majetek a příjmy, které jste vykonávali resp. nově nabyli za období ",B34,", ve kterém jste byli ve výkonu funkce a výši existujících a dosud nesplacených závazků k 31. prosinci daného roku."))</f>
        <v>Uvádějte pouze činnosti, majetek a příjmy, které jste vykonávali resp. nově nabyli za rok 2024, ev. část kalendářního roku 2024, ve kterém jste byli ve výkonu funkce a výši existujících a dosud nesplacených závazků k 31. prosinci 2024.</v>
      </c>
      <c r="B38" s="343"/>
      <c r="C38" s="343"/>
      <c r="D38" s="130"/>
      <c r="E38" s="1"/>
    </row>
    <row r="39" spans="1:5" s="6" customFormat="1" ht="12.75" x14ac:dyDescent="0.2">
      <c r="A39" s="344"/>
      <c r="B39" s="344"/>
      <c r="C39" s="344"/>
      <c r="D39" s="130"/>
      <c r="E39" s="1"/>
    </row>
    <row r="40" spans="1:5" ht="12.95" customHeight="1" x14ac:dyDescent="0.2">
      <c r="A40" s="130"/>
      <c r="B40" s="130"/>
      <c r="C40" s="130"/>
      <c r="D40" s="130"/>
      <c r="E40" s="29"/>
    </row>
    <row r="41" spans="1:5" s="6" customFormat="1" ht="12.75" x14ac:dyDescent="0.2">
      <c r="A41" s="345" t="s">
        <v>54</v>
      </c>
      <c r="B41" s="345"/>
      <c r="C41" s="39"/>
      <c r="D41" s="39"/>
      <c r="E41" s="29"/>
    </row>
    <row r="42" spans="1:5" ht="12.75" x14ac:dyDescent="0.2">
      <c r="A42" s="359" t="s">
        <v>2</v>
      </c>
      <c r="B42" s="359"/>
      <c r="C42" s="40"/>
      <c r="D42" s="40"/>
      <c r="E42" s="38"/>
    </row>
    <row r="43" spans="1:5" s="6" customFormat="1" ht="12.95" customHeight="1" x14ac:dyDescent="0.2">
      <c r="A43" s="304" t="s">
        <v>293</v>
      </c>
      <c r="B43" s="305"/>
      <c r="C43" s="306"/>
      <c r="D43" s="123"/>
      <c r="E43" s="38"/>
    </row>
    <row r="44" spans="1:5" ht="12.95" customHeight="1" x14ac:dyDescent="0.2">
      <c r="A44" s="307"/>
      <c r="B44" s="308"/>
      <c r="C44" s="309"/>
      <c r="D44" s="123"/>
      <c r="E44" s="28"/>
    </row>
    <row r="45" spans="1:5" ht="12.75" x14ac:dyDescent="0.2">
      <c r="A45" s="50" t="str">
        <f>IF(Data!W3=2,"Předmět 6)","Předmět 6)*")</f>
        <v>Předmět 6)</v>
      </c>
      <c r="B45" s="176"/>
      <c r="C45" s="31"/>
      <c r="D45" s="31"/>
      <c r="E45" s="41"/>
    </row>
    <row r="46" spans="1:5" ht="12.75" x14ac:dyDescent="0.2">
      <c r="A46" s="50" t="str">
        <f>IF(Data!W2=0,"Způsob 7)*  �",IF(Data!W3=2,"Způsob 7)","Způsob 7)*"))</f>
        <v>Způsob 7)</v>
      </c>
      <c r="B46" s="65" t="s">
        <v>36</v>
      </c>
      <c r="E46" s="42"/>
    </row>
    <row r="47" spans="1:5" ht="12.95" customHeight="1" x14ac:dyDescent="0.2">
      <c r="A47" s="311" t="str">
        <f>IF(Data!W3=2,"Místo výkonu podnikání nebo provozování jiné samostatné výdělečné činnosti 8)","Místo výkonu podnikání nebo provozování jiné samostatné výdělečné činnosti 8)*")</f>
        <v>Místo výkonu podnikání nebo provozování jiné samostatné výdělečné činnosti 8)</v>
      </c>
      <c r="B47" s="311"/>
      <c r="C47" s="31"/>
      <c r="D47" s="31"/>
      <c r="E47" s="42"/>
    </row>
    <row r="48" spans="1:5" ht="12.75" x14ac:dyDescent="0.2">
      <c r="A48" s="50" t="str">
        <f>IF(Data!W3=2,"Obec, PSČ, stát","Obec*, PSČ*, stát*")</f>
        <v>Obec, PSČ, stát</v>
      </c>
      <c r="B48" s="156"/>
      <c r="C48" s="31"/>
      <c r="D48" s="31"/>
      <c r="E48" s="24"/>
    </row>
    <row r="49" spans="1:5" ht="12.75" x14ac:dyDescent="0.2">
      <c r="A49" s="50" t="str">
        <f>IF(Data!W3=2,"Ulice, č.p./č.o.","Ulice*, č.p./č.o.*")</f>
        <v>Ulice, č.p./č.o.</v>
      </c>
      <c r="B49" s="156"/>
      <c r="C49" s="31"/>
      <c r="D49" s="31"/>
    </row>
    <row r="50" spans="1:5" ht="12.75" x14ac:dyDescent="0.2">
      <c r="A50" s="50" t="s">
        <v>294</v>
      </c>
      <c r="B50" s="156"/>
      <c r="C50" s="10"/>
      <c r="D50" s="10"/>
      <c r="E50" s="24"/>
    </row>
    <row r="51" spans="1:5" ht="12" x14ac:dyDescent="0.2">
      <c r="A51" s="335" t="s">
        <v>110</v>
      </c>
      <c r="B51" s="335"/>
      <c r="C51" s="172"/>
      <c r="D51" s="172"/>
      <c r="E51" s="29"/>
    </row>
    <row r="52" spans="1:5" ht="12.75" x14ac:dyDescent="0.2">
      <c r="A52" s="342" t="str">
        <f>IF(Data!W4=0,"Při nedostatku místa vytiskněte a vyplňte List č. 01, jenž naleznete zde →       List č. 01",IF(Data!W4=1,"Vyplňte a následně vytiskněte List č. 01, který naleznete v další záložce tohoto souboru.",""))</f>
        <v/>
      </c>
      <c r="B52" s="342"/>
      <c r="C52" s="10"/>
      <c r="D52" s="10"/>
      <c r="E52" s="29"/>
    </row>
    <row r="53" spans="1:5" ht="12.95" customHeight="1" x14ac:dyDescent="0.25">
      <c r="A53" s="296" t="s">
        <v>295</v>
      </c>
      <c r="B53" s="337"/>
      <c r="C53" s="338"/>
      <c r="D53" s="131"/>
    </row>
    <row r="54" spans="1:5" ht="12.95" customHeight="1" x14ac:dyDescent="0.25">
      <c r="A54" s="339"/>
      <c r="B54" s="340"/>
      <c r="C54" s="341"/>
      <c r="D54" s="131"/>
    </row>
    <row r="55" spans="1:5" ht="12.75" x14ac:dyDescent="0.2">
      <c r="A55" s="50" t="str">
        <f>IF(Data!W5=2,"Obchodní firma/název 11)","Obchodní firma/název 11)*")</f>
        <v>Obchodní firma/název 11)</v>
      </c>
      <c r="B55" s="175"/>
      <c r="C55" s="31"/>
      <c r="D55" s="31"/>
    </row>
    <row r="56" spans="1:5" ht="12.75" x14ac:dyDescent="0.2">
      <c r="A56" s="63" t="str">
        <f>IF(Data!W5=2,"IČO 12)","IČO 12)*")</f>
        <v>IČO 12)</v>
      </c>
      <c r="B56" s="174"/>
      <c r="C56" s="8"/>
      <c r="D56" s="8"/>
    </row>
    <row r="57" spans="1:5" ht="12.95" customHeight="1" x14ac:dyDescent="0.2">
      <c r="A57" s="26" t="str">
        <f>IF(Data!W5=2,"Sídlo právnické osoby 13)","Sídlo právnické osoby 13)*")</f>
        <v>Sídlo právnické osoby 13)</v>
      </c>
      <c r="B57" s="45"/>
      <c r="C57" s="6"/>
      <c r="D57" s="6"/>
    </row>
    <row r="58" spans="1:5" ht="12.75" x14ac:dyDescent="0.2">
      <c r="A58" s="50" t="str">
        <f>IF(Data!W5=2,"Obec, PSČ, stát","Obec*, PSČ*, stát*")</f>
        <v>Obec, PSČ, stát</v>
      </c>
      <c r="B58" s="156"/>
      <c r="C58" s="31"/>
      <c r="D58" s="31"/>
    </row>
    <row r="59" spans="1:5" ht="12.75" x14ac:dyDescent="0.2">
      <c r="A59" s="50" t="str">
        <f>IF(Data!W5=2,"Ulice, č.p./č.o.","Ulice*, č.p./č.o.*")</f>
        <v>Ulice, č.p./č.o.</v>
      </c>
      <c r="B59" s="156"/>
      <c r="C59" s="31"/>
      <c r="D59" s="31"/>
      <c r="E59" s="2"/>
    </row>
    <row r="60" spans="1:5" ht="12.75" x14ac:dyDescent="0.2">
      <c r="A60" s="50" t="s">
        <v>296</v>
      </c>
      <c r="B60" s="156"/>
      <c r="C60" s="10"/>
      <c r="D60" s="10"/>
      <c r="E60" s="2"/>
    </row>
    <row r="61" spans="1:5" ht="12" x14ac:dyDescent="0.2">
      <c r="A61" s="335" t="s">
        <v>110</v>
      </c>
      <c r="B61" s="335"/>
      <c r="C61" s="173"/>
      <c r="D61" s="173"/>
      <c r="E61" s="2"/>
    </row>
    <row r="62" spans="1:5" ht="12.75" x14ac:dyDescent="0.2">
      <c r="A62" s="275" t="str">
        <f>IF(Data!W6=0,"Při nedostatku místa vytiskněte a vyplňte List č. 02, jenž naleznete zde →       List č. 02",IF(Data!W6=1,"Vyplňte a následně vytiskněte List č. 02, který naleznete v další záložce tohoto souboru.",""))</f>
        <v/>
      </c>
      <c r="B62" s="275"/>
      <c r="C62" s="10"/>
      <c r="D62" s="10"/>
      <c r="E62" s="44"/>
    </row>
    <row r="63" spans="1:5" ht="14.1" customHeight="1" x14ac:dyDescent="0.2">
      <c r="A63" s="304" t="s">
        <v>297</v>
      </c>
      <c r="B63" s="305"/>
      <c r="C63" s="306"/>
      <c r="D63" s="123"/>
      <c r="E63" s="44"/>
    </row>
    <row r="64" spans="1:5" ht="14.1" customHeight="1" x14ac:dyDescent="0.2">
      <c r="A64" s="307"/>
      <c r="B64" s="308"/>
      <c r="C64" s="309"/>
      <c r="D64" s="123"/>
      <c r="E64" s="2"/>
    </row>
    <row r="65" spans="1:5" ht="12.75" x14ac:dyDescent="0.2">
      <c r="A65" s="50" t="str">
        <f>IF(Data!W7=2,"Obchodní firma/název 16)","Obchodní firma/název 16)*")</f>
        <v>Obchodní firma/název 16)</v>
      </c>
      <c r="B65" s="175"/>
      <c r="C65" s="31"/>
      <c r="D65" s="31"/>
      <c r="E65" s="24"/>
    </row>
    <row r="66" spans="1:5" ht="12.75" x14ac:dyDescent="0.2">
      <c r="A66" s="50" t="str">
        <f>IF(Data!W7=2,"IČO 17)","IČO 17)*")</f>
        <v>IČO 17)</v>
      </c>
      <c r="B66" s="156"/>
      <c r="C66" s="46"/>
      <c r="D66" s="46"/>
      <c r="E66" s="24"/>
    </row>
    <row r="67" spans="1:5" ht="12.75" x14ac:dyDescent="0.2">
      <c r="A67" s="75" t="str">
        <f>IF(Data!W2=0,"Druh orgánu 18)*  �",IF(Data!W7=2,"Druh orgánu 18)","Druh orgánu 18)*"))</f>
        <v>Druh orgánu 18)</v>
      </c>
      <c r="B67" s="65" t="s">
        <v>37</v>
      </c>
      <c r="C67" s="46"/>
      <c r="D67" s="46"/>
      <c r="E67" s="24"/>
    </row>
    <row r="68" spans="1:5" ht="14.1" customHeight="1" x14ac:dyDescent="0.2">
      <c r="A68" s="26" t="str">
        <f>IF(Data!W7=2,"Sídlo právnické osoby 19)","Sídlo právnické osoby 19)*")</f>
        <v>Sídlo právnické osoby 19)</v>
      </c>
      <c r="B68" s="45"/>
      <c r="C68" s="6"/>
      <c r="D68" s="6"/>
      <c r="E68" s="24"/>
    </row>
    <row r="69" spans="1:5" ht="12.75" x14ac:dyDescent="0.2">
      <c r="A69" s="63" t="str">
        <f>IF(Data!W7=2,"Obec, PSČ, stát","Obec*, PSČ*, stát*")</f>
        <v>Obec, PSČ, stát</v>
      </c>
      <c r="B69" s="156"/>
      <c r="C69" s="31"/>
      <c r="D69" s="31"/>
      <c r="E69" s="36"/>
    </row>
    <row r="70" spans="1:5" ht="12.75" x14ac:dyDescent="0.2">
      <c r="A70" s="63" t="str">
        <f>IF(Data!W7=2,"Ulice, č.p./č.o.","Ulice*, č.p./č.o.*")</f>
        <v>Ulice, č.p./č.o.</v>
      </c>
      <c r="B70" s="156"/>
      <c r="C70" s="31"/>
      <c r="D70" s="31"/>
    </row>
    <row r="71" spans="1:5" ht="12.75" x14ac:dyDescent="0.2">
      <c r="A71" s="63" t="s">
        <v>298</v>
      </c>
      <c r="B71" s="156"/>
      <c r="C71" s="10"/>
      <c r="D71" s="10"/>
      <c r="E71" s="38"/>
    </row>
    <row r="72" spans="1:5" ht="14.1" customHeight="1" x14ac:dyDescent="0.2">
      <c r="A72" s="275" t="s">
        <v>110</v>
      </c>
      <c r="B72" s="275"/>
      <c r="C72" s="172"/>
      <c r="D72" s="172"/>
      <c r="E72" s="38"/>
    </row>
    <row r="73" spans="1:5" ht="14.1" customHeight="1" x14ac:dyDescent="0.2">
      <c r="A73" s="275" t="str">
        <f>IF(Data!W8=0,"Při nedostatku místa vytiskněte a vyplňte List č. 03, jenž naleznete zde →       List č. 03",IF(Data!W8=1,"Vyplňte a následně vytiskněte List č. 03, který naleznete v další záložce tohoto souboru.",""))</f>
        <v/>
      </c>
      <c r="B73" s="275"/>
      <c r="C73" s="172"/>
      <c r="D73" s="172"/>
      <c r="E73" s="36"/>
    </row>
    <row r="74" spans="1:5" ht="14.1" customHeight="1" x14ac:dyDescent="0.25">
      <c r="A74" s="253"/>
      <c r="B74" s="254"/>
      <c r="C74" s="10"/>
      <c r="D74" s="10"/>
      <c r="E74" s="38"/>
    </row>
    <row r="75" spans="1:5" ht="14.1" customHeight="1" x14ac:dyDescent="0.2">
      <c r="A75" s="304" t="s">
        <v>299</v>
      </c>
      <c r="B75" s="297"/>
      <c r="C75" s="298"/>
      <c r="D75" s="132"/>
      <c r="E75" s="29"/>
    </row>
    <row r="76" spans="1:5" ht="14.1" customHeight="1" x14ac:dyDescent="0.2">
      <c r="A76" s="299"/>
      <c r="B76" s="300"/>
      <c r="C76" s="301"/>
      <c r="D76" s="132"/>
      <c r="E76" s="29"/>
    </row>
    <row r="77" spans="1:5" ht="12.75" x14ac:dyDescent="0.2">
      <c r="A77" s="50" t="str">
        <f>IF(Data!W2=0,"Předmět 22)*  �",IF(Data!W9=2,"Předmět 22)","Předmět 22)*"))</f>
        <v>Předmět 22)</v>
      </c>
      <c r="B77" s="72" t="s">
        <v>59</v>
      </c>
      <c r="E77" s="29"/>
    </row>
    <row r="78" spans="1:5" ht="12.75" x14ac:dyDescent="0.2">
      <c r="A78" s="50" t="str">
        <f>IF(Data!W2=0,"Způsob 23)*    �",IF(Data!W9=2,"Způsob 23)","Způsob 23)*"))</f>
        <v>Způsob 23)</v>
      </c>
      <c r="B78" s="120" t="s">
        <v>41</v>
      </c>
      <c r="E78" s="29"/>
    </row>
    <row r="79" spans="1:5" ht="12.75" x14ac:dyDescent="0.2">
      <c r="A79" s="50" t="s">
        <v>300</v>
      </c>
      <c r="B79" s="156"/>
      <c r="C79" s="14"/>
      <c r="D79" s="14"/>
      <c r="E79" s="29"/>
    </row>
    <row r="80" spans="1:5" ht="26.25" customHeight="1" x14ac:dyDescent="0.2">
      <c r="A80" s="360" t="s">
        <v>60</v>
      </c>
      <c r="B80" s="360"/>
      <c r="C80" s="48"/>
      <c r="D80" s="48"/>
      <c r="E80" s="24"/>
    </row>
    <row r="81" spans="1:5" ht="22.5" x14ac:dyDescent="0.2">
      <c r="A81" s="159" t="str">
        <f>IF(Data!W9=2,"Obchodní firma/název (provozovatele/vydavatele) 25)",IF(OR(B78="samostatně",B78="Vyberte způsob"),"Obchodní firma/název (provozovatele/vydavatele) 25)","Obchodní firma/název (provozovatele/vydavatele) 25)*"))</f>
        <v>Obchodní firma/název (provozovatele/vydavatele) 25)</v>
      </c>
      <c r="B81" s="156"/>
      <c r="C81" s="31"/>
      <c r="D81" s="31"/>
      <c r="E81" s="24"/>
    </row>
    <row r="82" spans="1:5" ht="12.75" x14ac:dyDescent="0.2">
      <c r="A82" s="50" t="str">
        <f>IF(Data!W9=2,"IČO 26)",IF(OR(B78="samostatně",B78="Vyberte způsob"),"IČO 26)","IČO 26)*"))</f>
        <v>IČO 26)</v>
      </c>
      <c r="B82" s="156"/>
      <c r="C82" s="8"/>
      <c r="D82" s="8"/>
    </row>
    <row r="83" spans="1:5" ht="13.35" customHeight="1" x14ac:dyDescent="0.2">
      <c r="A83" s="50" t="str">
        <f>IF(OR(B78="samostatně",B78="Vyberte způsob"),"Sídlo právnické osoby 27)","Sídlo právnické osoby 27)*")</f>
        <v>Sídlo právnické osoby 27)</v>
      </c>
      <c r="B83" s="49"/>
      <c r="C83" s="6"/>
      <c r="D83" s="6"/>
    </row>
    <row r="84" spans="1:5" ht="12.75" x14ac:dyDescent="0.2">
      <c r="A84" s="50" t="str">
        <f>IF(OR(B78="samostatně",B78="Vyberte způsob"),"Obec, PSČ, stát","Obec*, PSČ*, stát*")</f>
        <v>Obec, PSČ, stát</v>
      </c>
      <c r="B84" s="176"/>
      <c r="C84" s="31"/>
      <c r="D84" s="31"/>
      <c r="E84" s="38"/>
    </row>
    <row r="85" spans="1:5" ht="12.75" x14ac:dyDescent="0.2">
      <c r="A85" s="50" t="str">
        <f>IF(OR(B78="samostatně",B78="Vyberte způsob"),"Ulice, č.p./č.o.","Ulice*, č.p./č.o.*")</f>
        <v>Ulice, č.p./č.o.</v>
      </c>
      <c r="B85" s="156"/>
      <c r="C85" s="31"/>
      <c r="D85" s="31"/>
      <c r="E85" s="3"/>
    </row>
    <row r="86" spans="1:5" ht="12.75" x14ac:dyDescent="0.2">
      <c r="A86" s="50" t="s">
        <v>301</v>
      </c>
      <c r="B86" s="156"/>
      <c r="C86" s="10"/>
      <c r="D86" s="10"/>
      <c r="E86" s="3"/>
    </row>
    <row r="87" spans="1:5" ht="14.1" customHeight="1" x14ac:dyDescent="0.2">
      <c r="A87" s="335" t="s">
        <v>110</v>
      </c>
      <c r="B87" s="335"/>
      <c r="C87" s="172"/>
      <c r="D87" s="172"/>
      <c r="E87" s="29"/>
    </row>
    <row r="88" spans="1:5" ht="14.1" customHeight="1" x14ac:dyDescent="0.2">
      <c r="A88" s="302" t="str">
        <f>IF(Data!W10=0,"Při nedostatku místa vytiskněte a vyplňte List č. 04, jenž naleznete zde →       List č. 04",IF(Data!W10=1,"Vyplňte a následně vytiskněte List č. 04, který naleznete v další záložce tohoto souboru.",""))</f>
        <v/>
      </c>
      <c r="B88" s="302"/>
      <c r="C88" s="172"/>
      <c r="D88" s="172"/>
      <c r="E88" s="29"/>
    </row>
    <row r="89" spans="1:5" ht="14.1" customHeight="1" x14ac:dyDescent="0.25">
      <c r="A89" s="253"/>
      <c r="B89" s="254"/>
      <c r="C89" s="10"/>
      <c r="D89" s="10"/>
      <c r="E89" s="29"/>
    </row>
    <row r="90" spans="1:5" ht="14.1" customHeight="1" x14ac:dyDescent="0.2">
      <c r="A90" s="323" t="s">
        <v>302</v>
      </c>
      <c r="B90" s="324"/>
      <c r="C90" s="325"/>
      <c r="D90" s="133"/>
      <c r="E90" s="29"/>
    </row>
    <row r="91" spans="1:5" ht="14.1" customHeight="1" x14ac:dyDescent="0.2">
      <c r="A91" s="326"/>
      <c r="B91" s="327"/>
      <c r="C91" s="328"/>
      <c r="D91" s="133"/>
      <c r="E91" s="24"/>
    </row>
    <row r="92" spans="1:5" ht="12.75" x14ac:dyDescent="0.2">
      <c r="A92" s="234"/>
      <c r="B92" s="235"/>
      <c r="C92" s="236"/>
      <c r="D92" s="133"/>
      <c r="E92" s="24"/>
    </row>
    <row r="93" spans="1:5" ht="15" customHeight="1" x14ac:dyDescent="0.2">
      <c r="A93" s="90"/>
      <c r="B93" s="107" t="str">
        <f>IF(Data!W11=2,"Zaměstnavatel - podnikající fyzická osoba nebo právnická osoba","Zaměstnavatel - podnikající fyzická osoba nebo právnická osoba*")</f>
        <v>Zaměstnavatel - podnikající fyzická osoba nebo právnická osoba</v>
      </c>
      <c r="C93" s="91"/>
      <c r="D93" s="118"/>
      <c r="E93" s="24"/>
    </row>
    <row r="94" spans="1:5" s="37" customFormat="1" ht="12.75" x14ac:dyDescent="0.2">
      <c r="A94" s="63" t="str">
        <f>IF(Data!W2=0,"Druh činnosti 30)*  �",IF(Data!W11=2,"Druh činnosti 30)","Druh činnosti 30)*"))</f>
        <v>Druh činnosti 30)</v>
      </c>
      <c r="B94" s="67" t="s">
        <v>27</v>
      </c>
      <c r="C94" s="1"/>
      <c r="D94" s="1"/>
      <c r="E94" s="28"/>
    </row>
    <row r="95" spans="1:5" s="37" customFormat="1" ht="12.75" x14ac:dyDescent="0.2">
      <c r="A95" s="50" t="s">
        <v>4</v>
      </c>
      <c r="B95" s="156"/>
      <c r="C95" s="1"/>
      <c r="D95" s="1"/>
    </row>
    <row r="96" spans="1:5" s="37" customFormat="1" ht="12.75" x14ac:dyDescent="0.2">
      <c r="A96" s="51" t="str">
        <f>IF(Data!W11=2,"Jméno/název 31)","Jméno/název 31)*")</f>
        <v>Jméno/název 31)</v>
      </c>
      <c r="B96" s="176"/>
      <c r="C96" s="31"/>
      <c r="D96" s="31"/>
    </row>
    <row r="97" spans="1:5" ht="12.75" x14ac:dyDescent="0.2">
      <c r="A97" s="51" t="str">
        <f>IF(Data!W11=2,"IČO 32)","IČO 32)*")</f>
        <v>IČO 32)</v>
      </c>
      <c r="B97" s="156"/>
      <c r="C97" s="8"/>
      <c r="D97" s="8"/>
    </row>
    <row r="98" spans="1:5" ht="15" customHeight="1" x14ac:dyDescent="0.2">
      <c r="A98" s="287" t="str">
        <f>IF(Data!W11=2,"Místo výkonu podnikaní/sídlo právnické osoby 33)","Místo výkonu podnikaní/sídlo právnické osoby 33)*")</f>
        <v>Místo výkonu podnikaní/sídlo právnické osoby 33)</v>
      </c>
      <c r="B98" s="287"/>
      <c r="C98" s="6"/>
      <c r="D98" s="6"/>
      <c r="E98" s="38"/>
    </row>
    <row r="99" spans="1:5" ht="12.75" x14ac:dyDescent="0.2">
      <c r="A99" s="74" t="str">
        <f>IF(Data!W11=2,"Obec, PSČ, stát","Obec*, PSČ*, stát*")</f>
        <v>Obec, PSČ, stát</v>
      </c>
      <c r="B99" s="156"/>
      <c r="C99" s="10"/>
      <c r="D99" s="10"/>
      <c r="E99" s="36"/>
    </row>
    <row r="100" spans="1:5" ht="12.75" x14ac:dyDescent="0.2">
      <c r="A100" s="74" t="str">
        <f>IF(Data!W11=2,"Ulice, č.p./č.o.","Ulice*, č.p./č.o.*")</f>
        <v>Ulice, č.p./č.o.</v>
      </c>
      <c r="B100" s="177"/>
      <c r="C100" s="10"/>
      <c r="D100" s="10"/>
      <c r="E100" s="80"/>
    </row>
    <row r="101" spans="1:5" ht="12.75" x14ac:dyDescent="0.2">
      <c r="A101" s="63" t="s">
        <v>303</v>
      </c>
      <c r="B101" s="156"/>
      <c r="C101" s="10"/>
      <c r="D101" s="10"/>
      <c r="E101" s="29"/>
    </row>
    <row r="102" spans="1:5" ht="15" customHeight="1" x14ac:dyDescent="0.2">
      <c r="A102" s="121"/>
      <c r="B102" s="107" t="str">
        <f>IF(Data!W11=2,"Zaměstnavatel - podnikající fyzická osoba nebo právnická osoba","Zaměstnavatel - podnikající fyzická osoba nebo právnická osoba*")</f>
        <v>Zaměstnavatel - podnikající fyzická osoba nebo právnická osoba</v>
      </c>
      <c r="C102" s="91"/>
      <c r="D102" s="118"/>
    </row>
    <row r="103" spans="1:5" ht="12.75" x14ac:dyDescent="0.2">
      <c r="A103" s="63" t="str">
        <f>IF(Data!W2=0,"Druh činnosti 30)*  �",IF(Data!W11=2,"Druh činnosti 30)","Druh činnosti 30)*"))</f>
        <v>Druh činnosti 30)</v>
      </c>
      <c r="B103" s="67" t="s">
        <v>27</v>
      </c>
      <c r="E103" s="24"/>
    </row>
    <row r="104" spans="1:5" ht="12.75" x14ac:dyDescent="0.2">
      <c r="A104" s="50" t="s">
        <v>4</v>
      </c>
      <c r="B104" s="156"/>
      <c r="E104" s="24"/>
    </row>
    <row r="105" spans="1:5" ht="12.75" x14ac:dyDescent="0.2">
      <c r="A105" s="51" t="str">
        <f>IF(Data!W11=2,"Jméno/název 31)","Jméno/název 31)*")</f>
        <v>Jméno/název 31)</v>
      </c>
      <c r="B105" s="176"/>
      <c r="C105" s="31"/>
      <c r="D105" s="31"/>
      <c r="E105" s="24"/>
    </row>
    <row r="106" spans="1:5" s="6" customFormat="1" ht="12.75" x14ac:dyDescent="0.2">
      <c r="A106" s="51" t="str">
        <f>IF(Data!W11=2,"IČO 32)","IČO 32)*")</f>
        <v>IČO 32)</v>
      </c>
      <c r="B106" s="156"/>
      <c r="C106" s="8"/>
      <c r="D106" s="8"/>
      <c r="E106" s="24"/>
    </row>
    <row r="107" spans="1:5" ht="15" customHeight="1" x14ac:dyDescent="0.2">
      <c r="A107" s="287" t="str">
        <f>IF(Data!W11=2,"Místo výkonu podnikaní/sídlo právnické osoby 33)","Místo výkonu podnikaní/sídlo právnické osoby 33)*")</f>
        <v>Místo výkonu podnikaní/sídlo právnické osoby 33)</v>
      </c>
      <c r="B107" s="287"/>
      <c r="C107" s="6"/>
      <c r="D107" s="6"/>
    </row>
    <row r="108" spans="1:5" ht="12.75" x14ac:dyDescent="0.2">
      <c r="A108" s="51" t="str">
        <f>IF(Data!W11=2,"Obec, PSČ, stát","Obec*, PSČ*, stát*")</f>
        <v>Obec, PSČ, stát</v>
      </c>
      <c r="B108" s="156"/>
      <c r="C108" s="31"/>
      <c r="D108" s="31"/>
    </row>
    <row r="109" spans="1:5" ht="12.75" x14ac:dyDescent="0.2">
      <c r="A109" s="51" t="str">
        <f>IF(Data!W11=2,"Ulice, č.p./č.o.","Ulice*, č.p./č.o.*")</f>
        <v>Ulice, č.p./č.o.</v>
      </c>
      <c r="B109" s="177"/>
      <c r="C109" s="31"/>
      <c r="D109" s="31"/>
      <c r="E109" s="47"/>
    </row>
    <row r="110" spans="1:5" ht="12.75" x14ac:dyDescent="0.2">
      <c r="A110" s="50" t="s">
        <v>303</v>
      </c>
      <c r="B110" s="156"/>
      <c r="C110" s="10"/>
      <c r="D110" s="10"/>
      <c r="E110" s="31"/>
    </row>
    <row r="111" spans="1:5" ht="15" customHeight="1" x14ac:dyDescent="0.2">
      <c r="A111" s="90"/>
      <c r="B111" s="107" t="str">
        <f>IF(Data!W11=2,"Zaměstnavatel - podnikající fyzická osoba nebo právnická osoba","Zaměstnavatel - podnikající fyzická osoba nebo právnická osoba*")</f>
        <v>Zaměstnavatel - podnikající fyzická osoba nebo právnická osoba</v>
      </c>
      <c r="C111" s="91"/>
      <c r="D111" s="118"/>
      <c r="E111" s="36"/>
    </row>
    <row r="112" spans="1:5" ht="12.75" x14ac:dyDescent="0.2">
      <c r="A112" s="63" t="str">
        <f>IF(Data!W2=0,"Druh činnosti 30)*  �",IF(Data!W11=2,"Druh činnosti 30)","Druh činnosti 30)*"))</f>
        <v>Druh činnosti 30)</v>
      </c>
      <c r="B112" s="67" t="s">
        <v>27</v>
      </c>
      <c r="E112" s="3"/>
    </row>
    <row r="113" spans="1:5" ht="12.75" x14ac:dyDescent="0.2">
      <c r="A113" s="50" t="s">
        <v>4</v>
      </c>
      <c r="B113" s="156"/>
      <c r="E113" s="29"/>
    </row>
    <row r="114" spans="1:5" ht="12.75" x14ac:dyDescent="0.2">
      <c r="A114" s="51" t="str">
        <f>IF(Data!W11=2,"Jméno/název 31)","Jméno/název 31)*")</f>
        <v>Jméno/název 31)</v>
      </c>
      <c r="B114" s="176"/>
      <c r="C114" s="31"/>
      <c r="D114" s="31"/>
      <c r="E114" s="29"/>
    </row>
    <row r="115" spans="1:5" ht="12.75" x14ac:dyDescent="0.2">
      <c r="A115" s="51" t="str">
        <f>IF(Data!W11=2,"IČO 32)","IČO 32)*")</f>
        <v>IČO 32)</v>
      </c>
      <c r="B115" s="156"/>
      <c r="C115" s="8"/>
      <c r="D115" s="8"/>
      <c r="E115" s="29"/>
    </row>
    <row r="116" spans="1:5" s="6" customFormat="1" ht="15" customHeight="1" x14ac:dyDescent="0.2">
      <c r="A116" s="287" t="str">
        <f>IF(Data!W11=2,"Místo výkonu podnikaní/sídlo právnické osoby 33)","Místo výkonu podnikaní/sídlo právnické osoby 33)*")</f>
        <v>Místo výkonu podnikaní/sídlo právnické osoby 33)</v>
      </c>
      <c r="B116" s="287"/>
      <c r="E116" s="29"/>
    </row>
    <row r="117" spans="1:5" ht="12.75" x14ac:dyDescent="0.2">
      <c r="A117" s="51" t="str">
        <f>IF(Data!W11=2,"Obec, PSČ, stát","Obec*, PSČ*, stát*")</f>
        <v>Obec, PSČ, stát</v>
      </c>
      <c r="B117" s="156"/>
      <c r="C117" s="31"/>
      <c r="D117" s="31"/>
    </row>
    <row r="118" spans="1:5" ht="12.75" x14ac:dyDescent="0.2">
      <c r="A118" s="51" t="str">
        <f>IF(Data!W11=2,"Ulice, č.p./č.o.","Ulice*, č.p./č.o.*")</f>
        <v>Ulice, č.p./č.o.</v>
      </c>
      <c r="B118" s="156"/>
      <c r="C118" s="31"/>
      <c r="D118" s="31"/>
    </row>
    <row r="119" spans="1:5" ht="12.75" x14ac:dyDescent="0.2">
      <c r="A119" s="50" t="s">
        <v>303</v>
      </c>
      <c r="B119" s="156"/>
      <c r="C119" s="10"/>
      <c r="D119" s="10"/>
      <c r="E119" s="36"/>
    </row>
    <row r="120" spans="1:5" ht="11.45" customHeight="1" x14ac:dyDescent="0.2">
      <c r="A120" s="121"/>
      <c r="B120" s="107" t="str">
        <f>IF(Data!W11=2,"Zaměstnavatel - nepodnikající fyzická osoba","Zaměstnavatel - nepodnikající fyzická osoba*")</f>
        <v>Zaměstnavatel - nepodnikající fyzická osoba</v>
      </c>
      <c r="C120" s="91"/>
      <c r="D120" s="118"/>
    </row>
    <row r="121" spans="1:5" ht="12.75" x14ac:dyDescent="0.2">
      <c r="A121" s="63" t="str">
        <f>IF(Data!W2=0,"Druh činnosti 30)*  �",IF(Data!W11=2,"Druh činnosti 30)","Druh činnosti 30)*"))</f>
        <v>Druh činnosti 30)</v>
      </c>
      <c r="B121" s="67" t="s">
        <v>27</v>
      </c>
      <c r="E121" s="54"/>
    </row>
    <row r="122" spans="1:5" ht="12.75" x14ac:dyDescent="0.2">
      <c r="A122" s="50" t="s">
        <v>4</v>
      </c>
      <c r="B122" s="156"/>
    </row>
    <row r="123" spans="1:5" ht="12.75" x14ac:dyDescent="0.2">
      <c r="A123" s="51" t="str">
        <f>IF(Data!W11=2,"Jméno, příjmení 35)","Jméno*, příjmení 35)*")</f>
        <v>Jméno, příjmení 35)</v>
      </c>
      <c r="B123" s="156"/>
      <c r="C123" s="6"/>
      <c r="D123" s="6"/>
      <c r="E123" s="54"/>
    </row>
    <row r="124" spans="1:5" ht="12.75" x14ac:dyDescent="0.2">
      <c r="A124" s="50" t="s">
        <v>303</v>
      </c>
      <c r="B124" s="156"/>
      <c r="C124" s="10"/>
      <c r="D124" s="10"/>
    </row>
    <row r="125" spans="1:5" ht="11.45" customHeight="1" x14ac:dyDescent="0.2">
      <c r="A125" s="275" t="s">
        <v>65</v>
      </c>
      <c r="B125" s="275"/>
      <c r="C125" s="173"/>
      <c r="D125" s="173"/>
      <c r="E125" s="34"/>
    </row>
    <row r="126" spans="1:5" ht="11.45" customHeight="1" x14ac:dyDescent="0.2">
      <c r="A126" s="357" t="str">
        <f>IF(Data!W12=0,"Při nedostatku místa vytiskněte a vyplňte List č. 05, jenž naleznete zde →       List č. 05",IF(Data!W12=1,"Vyplňte a následně vytiskněte List č. 05, který naleznete v další záložce tohoto souboru.",""))</f>
        <v/>
      </c>
      <c r="B126" s="357"/>
      <c r="C126" s="37"/>
      <c r="D126" s="37"/>
    </row>
    <row r="127" spans="1:5" ht="10.5" customHeight="1" x14ac:dyDescent="0.2">
      <c r="A127" s="52"/>
      <c r="B127" s="52"/>
      <c r="C127" s="52"/>
      <c r="D127" s="13"/>
    </row>
    <row r="128" spans="1:5" ht="11.1" customHeight="1" x14ac:dyDescent="0.2">
      <c r="A128" s="303" t="s">
        <v>55</v>
      </c>
      <c r="B128" s="303"/>
      <c r="C128" s="18"/>
      <c r="D128" s="18"/>
    </row>
    <row r="129" spans="1:5" ht="11.45" customHeight="1" x14ac:dyDescent="0.2">
      <c r="A129" s="353" t="s">
        <v>93</v>
      </c>
      <c r="B129" s="353"/>
      <c r="C129" s="53"/>
      <c r="D129" s="18"/>
    </row>
    <row r="130" spans="1:5" ht="11.1" customHeight="1" x14ac:dyDescent="0.2">
      <c r="A130" s="296" t="s">
        <v>304</v>
      </c>
      <c r="B130" s="355" t="s">
        <v>323</v>
      </c>
      <c r="C130" s="164"/>
      <c r="D130" s="132"/>
      <c r="E130" s="3"/>
    </row>
    <row r="131" spans="1:5" ht="11.1" customHeight="1" x14ac:dyDescent="0.2">
      <c r="A131" s="299"/>
      <c r="B131" s="356"/>
      <c r="C131" s="165"/>
      <c r="D131" s="132"/>
      <c r="E131" s="24"/>
    </row>
    <row r="132" spans="1:5" ht="12.95" customHeight="1" x14ac:dyDescent="0.2">
      <c r="A132" s="318" t="s">
        <v>305</v>
      </c>
      <c r="B132" s="318"/>
      <c r="C132" s="318"/>
      <c r="D132" s="117"/>
      <c r="E132" s="24"/>
    </row>
    <row r="133" spans="1:5" ht="12.95" customHeight="1" x14ac:dyDescent="0.2">
      <c r="A133" s="319"/>
      <c r="B133" s="319"/>
      <c r="C133" s="319"/>
      <c r="D133" s="117"/>
      <c r="E133" s="36"/>
    </row>
    <row r="134" spans="1:5" ht="12.95" customHeight="1" x14ac:dyDescent="0.2">
      <c r="A134" s="319"/>
      <c r="B134" s="319"/>
      <c r="C134" s="319"/>
      <c r="D134" s="117"/>
      <c r="E134" s="36"/>
    </row>
    <row r="135" spans="1:5" ht="12.95" customHeight="1" x14ac:dyDescent="0.2">
      <c r="A135" s="319"/>
      <c r="B135" s="319"/>
      <c r="C135" s="319"/>
      <c r="D135" s="117"/>
      <c r="E135" s="36"/>
    </row>
    <row r="136" spans="1:5" ht="12.95" customHeight="1" x14ac:dyDescent="0.2">
      <c r="A136" s="319"/>
      <c r="B136" s="319"/>
      <c r="C136" s="319"/>
      <c r="D136" s="117"/>
    </row>
    <row r="137" spans="1:5" ht="11.45" customHeight="1" x14ac:dyDescent="0.2">
      <c r="A137" s="293" t="s">
        <v>96</v>
      </c>
      <c r="B137" s="293"/>
      <c r="C137" s="26"/>
      <c r="D137" s="26"/>
      <c r="E137" s="36"/>
    </row>
    <row r="138" spans="1:5" ht="12.75" x14ac:dyDescent="0.2">
      <c r="A138" s="63" t="str">
        <f>IF(Data!W2=0,"Druh nemovité věci 38)*�",IF(OR(B138="pozemek",B138="stavba",B138="jednotka",B138="právo stavby",B138="jiné"),"Druh nemovité věci 38)*",IF(Data!W13=2,"Druh nemovité věci 38)","Druh nemovité věci 38)*")))</f>
        <v>Druh nemovité věci 38)</v>
      </c>
      <c r="B138" s="65" t="s">
        <v>8</v>
      </c>
    </row>
    <row r="139" spans="1:5" ht="12.75" x14ac:dyDescent="0.2">
      <c r="A139" s="63" t="str">
        <f>IF(Data!W2=0,"Specifikace druhu 39)*�",IF(OR(B138="pozemek",B138="stavba",B138="jednotka"),"Specifikace druhu 39)*",IF(OR(Data!W13=2,B138="právo stavby",B138="jiné"),"Specifikace druhu 39)","Specifikace druhu 39)*")))</f>
        <v>Specifikace druhu 39)</v>
      </c>
      <c r="B139" s="65" t="s">
        <v>189</v>
      </c>
    </row>
    <row r="140" spans="1:5" ht="12.75" x14ac:dyDescent="0.2">
      <c r="A140" s="75" t="str">
        <f>IF(Data!W2=0,"Způsob nabytí 40)*        �",IF(OR(B138="pozemek",B138="stavba",B138="jednotka",B138="právo stavby",B138="jiné"),"Způsob nabytí 40)*",IF(Data!W13=2,"Způsob nabytí 40)","Způsob nabytí 40)*")))</f>
        <v>Způsob nabytí 40)</v>
      </c>
      <c r="B140" s="65" t="s">
        <v>9</v>
      </c>
    </row>
    <row r="141" spans="1:5" ht="12.75" x14ac:dyDescent="0.2">
      <c r="A141" s="63" t="str">
        <f>IF(OR(B138="pozemek",B138="stavba",B138="jednotka",B138="právo stavby",B138="jiné"),"Pořizovací cena v Kč 41)*",IF(Data!W13=2,"Pořizovací cena v Kč 41)","Pořizovací cena v Kč 41)*"))</f>
        <v>Pořizovací cena v Kč 41)</v>
      </c>
      <c r="B141" s="142"/>
      <c r="C141" s="10"/>
      <c r="D141" s="10"/>
    </row>
    <row r="142" spans="1:5" ht="12.75" x14ac:dyDescent="0.2">
      <c r="A142" s="77" t="str">
        <f>IF(OR(B138="pozemek",B138="stavba",B138="jednotka",B138="právo stavby"),"Obec - katastrální území*",IF(OR(Data!W13=2,B138="jiné"),"Obec - katastrální území","Obec - katastrální území*"))</f>
        <v>Obec - katastrální území</v>
      </c>
      <c r="B142" s="156"/>
      <c r="C142" s="10" t="s">
        <v>95</v>
      </c>
      <c r="D142" s="10"/>
      <c r="E142" s="23"/>
    </row>
    <row r="143" spans="1:5" ht="12.75" x14ac:dyDescent="0.2">
      <c r="A143" s="75" t="str">
        <f>IF(OR(B138="pozemek",B138="stavba",B138="jednotka",B138="právo stavby"),"Číslo LV 42)*",IF(OR(Data!W13=2,B138="jiné"),"Číslo LV 42)","Číslo LV 42)*"))</f>
        <v>Číslo LV 42)</v>
      </c>
      <c r="B143" s="156"/>
      <c r="C143" s="10"/>
      <c r="D143" s="10"/>
      <c r="E143" s="54"/>
    </row>
    <row r="144" spans="1:5" ht="12.75" x14ac:dyDescent="0.2">
      <c r="A144" s="75" t="str">
        <f>IF(OR(B138="pozemek",B138="stavba",B138="jednotka",B138="právo stavby",Data!W13=1,Data!W13=0,B138="jiné"),"Parcelní číslo 42)*","Parcelní číslo 42)")</f>
        <v>Parcelní číslo 42)</v>
      </c>
      <c r="B144" s="156"/>
      <c r="C144" s="14"/>
      <c r="D144" s="14"/>
      <c r="E144" s="54"/>
    </row>
    <row r="145" spans="1:5" ht="12.75" x14ac:dyDescent="0.2">
      <c r="A145" s="77" t="str">
        <f>IF(OR(AND(B138="stavba",B139=Data!$M$31),AND(B138="stavba",B139=Data!$M$32),AND(B138="stavba",Oznámení!B139=Data!$M$29),AND(B138="stavba",B139="")),"Číslo popisné/evidenční 43)*",IF(OR(B138="jiné",B138="pozemek",B138="právo stavby",B138="jednotka",B139=Data!$M$30,B139=Data!$M$33,B139=Data!$M$34,B139=Data!$M$35,Data!$W$13=2),"Číslo popisné/evidenční 43)","Číslo popisné/evidenční 43)*"))</f>
        <v>Číslo popisné/evidenční 43)</v>
      </c>
      <c r="B145" s="156"/>
      <c r="C145" s="50"/>
      <c r="D145" s="50"/>
      <c r="E145" s="54"/>
    </row>
    <row r="146" spans="1:5" ht="12.75" x14ac:dyDescent="0.2">
      <c r="A146" s="77" t="s">
        <v>219</v>
      </c>
      <c r="B146" s="156"/>
      <c r="C146" s="50"/>
      <c r="D146" s="50"/>
    </row>
    <row r="147" spans="1:5" ht="12.75" x14ac:dyDescent="0.2">
      <c r="A147" s="75" t="str">
        <f>IF(Data!W2=0,"Vlastnictví 44)                 �","Vlastnictví 44)")</f>
        <v>Vlastnictví 44)</v>
      </c>
      <c r="B147" s="65" t="s">
        <v>19</v>
      </c>
      <c r="C147" s="14"/>
      <c r="D147" s="14"/>
      <c r="E147" s="3"/>
    </row>
    <row r="148" spans="1:5" ht="12.75" x14ac:dyDescent="0.2">
      <c r="A148" s="63" t="s">
        <v>118</v>
      </c>
      <c r="B148" s="156"/>
      <c r="C148" s="10"/>
      <c r="D148" s="10"/>
      <c r="E148" s="3"/>
    </row>
    <row r="149" spans="1:5" ht="11.45" customHeight="1" x14ac:dyDescent="0.2">
      <c r="A149" s="294" t="s">
        <v>66</v>
      </c>
      <c r="B149" s="294"/>
      <c r="C149" s="172"/>
      <c r="D149" s="172"/>
      <c r="E149" s="3"/>
    </row>
    <row r="150" spans="1:5" ht="11.45" customHeight="1" x14ac:dyDescent="0.2">
      <c r="A150" s="295" t="str">
        <f>IF(Data!W14=0,"Při nedostatku místa vytiskněte a vyplňte List č. 06, jenž naleznete zde →       List č. 06",IF(Data!W14=1,"Vyplňte a následně vytiskněte List č. 06, který naleznete v další záložce tohoto souboru.",""))</f>
        <v/>
      </c>
      <c r="B150" s="295"/>
      <c r="C150" s="7"/>
      <c r="D150" s="7"/>
      <c r="E150" s="33"/>
    </row>
    <row r="151" spans="1:5" ht="9" customHeight="1" x14ac:dyDescent="0.2">
      <c r="A151" s="296" t="s">
        <v>119</v>
      </c>
      <c r="B151" s="297"/>
      <c r="C151" s="298"/>
      <c r="D151" s="132"/>
      <c r="E151" s="24"/>
    </row>
    <row r="152" spans="1:5" ht="9" customHeight="1" x14ac:dyDescent="0.2">
      <c r="A152" s="299"/>
      <c r="B152" s="300"/>
      <c r="C152" s="301"/>
      <c r="D152" s="132"/>
      <c r="E152" s="33"/>
    </row>
    <row r="153" spans="1:5" ht="12.75" x14ac:dyDescent="0.2">
      <c r="A153" s="63" t="str">
        <f>IF(Data!W2=0,"Druh 47)*         �",IF(Data!W15=2,"Druh 47)","Druh 47)*"))</f>
        <v>Druh 47)</v>
      </c>
      <c r="B153" s="67" t="s">
        <v>26</v>
      </c>
      <c r="E153" s="36"/>
    </row>
    <row r="154" spans="1:5" ht="12.75" x14ac:dyDescent="0.2">
      <c r="A154" s="63" t="str">
        <f>IF(Data!W15=2,"Emitent 48)","Emitent 48)*")</f>
        <v>Emitent 48)</v>
      </c>
      <c r="B154" s="156"/>
      <c r="C154" s="55"/>
      <c r="D154" s="31"/>
      <c r="E154" s="28"/>
    </row>
    <row r="155" spans="1:5" ht="12.75" x14ac:dyDescent="0.2">
      <c r="A155" s="74" t="s">
        <v>5</v>
      </c>
      <c r="B155" s="264"/>
      <c r="C155" s="8"/>
      <c r="D155" s="8"/>
    </row>
    <row r="156" spans="1:5" ht="12.75" x14ac:dyDescent="0.2">
      <c r="A156" s="63" t="str">
        <f>IF(Data!W2=0,"Vlastnictví 49)  �","Vlastnictví 49)")</f>
        <v>Vlastnictví 49)</v>
      </c>
      <c r="B156" s="65" t="s">
        <v>19</v>
      </c>
      <c r="C156" s="31"/>
      <c r="D156" s="31"/>
      <c r="E156" s="36"/>
    </row>
    <row r="157" spans="1:5" ht="12.75" x14ac:dyDescent="0.2">
      <c r="A157" s="63" t="s">
        <v>178</v>
      </c>
      <c r="B157" s="142"/>
      <c r="C157" s="11"/>
      <c r="D157" s="10"/>
    </row>
    <row r="158" spans="1:5" ht="12.75" x14ac:dyDescent="0.2">
      <c r="A158" s="74" t="s">
        <v>120</v>
      </c>
      <c r="B158" s="156"/>
      <c r="C158" s="10"/>
      <c r="D158" s="10"/>
    </row>
    <row r="159" spans="1:5" ht="11.45" customHeight="1" x14ac:dyDescent="0.2">
      <c r="A159" s="275" t="s">
        <v>110</v>
      </c>
      <c r="B159" s="275"/>
      <c r="C159" s="172"/>
      <c r="D159" s="172"/>
      <c r="E159" s="23"/>
    </row>
    <row r="160" spans="1:5" ht="11.45" customHeight="1" x14ac:dyDescent="0.2">
      <c r="A160" s="295" t="str">
        <f>IF(Data!W16=0,"Při nedostatku místa vytiskněte a vyplňte List č. 07, jenž naleznete zde →       List č. 07",IF(Data!W16=1,"Vyplňte a následně vytiskněte List č. 07, který naleznete v další záložce tohoto souboru.",""))</f>
        <v/>
      </c>
      <c r="B160" s="295"/>
      <c r="C160" s="56"/>
      <c r="D160" s="56"/>
      <c r="E160" s="23"/>
    </row>
    <row r="161" spans="1:4" ht="12.6" customHeight="1" x14ac:dyDescent="0.2">
      <c r="A161" s="304" t="s">
        <v>175</v>
      </c>
      <c r="B161" s="305"/>
      <c r="C161" s="306"/>
      <c r="D161" s="123"/>
    </row>
    <row r="162" spans="1:4" ht="12.6" customHeight="1" x14ac:dyDescent="0.2">
      <c r="A162" s="307"/>
      <c r="B162" s="308"/>
      <c r="C162" s="309"/>
      <c r="D162" s="123"/>
    </row>
    <row r="163" spans="1:4" ht="25.5" x14ac:dyDescent="0.2">
      <c r="A163" s="63" t="str">
        <f>IF(Data!W17=2,"Obchodní firma/název obchodní korporace 53)","Obchodní firma/název obchodní korporace 53)*")</f>
        <v>Obchodní firma/název obchodní korporace 53)</v>
      </c>
      <c r="B163" s="176"/>
      <c r="C163" s="10"/>
      <c r="D163" s="10"/>
    </row>
    <row r="164" spans="1:4" ht="12.75" x14ac:dyDescent="0.2">
      <c r="A164" s="63" t="str">
        <f>IF(Data!W17=2,"IČO 54)","IČO 54)*")</f>
        <v>IČO 54)</v>
      </c>
      <c r="B164" s="156"/>
      <c r="C164" s="57"/>
      <c r="D164" s="57"/>
    </row>
    <row r="165" spans="1:4" ht="12.75" x14ac:dyDescent="0.2">
      <c r="A165" s="75" t="str">
        <f>IF(Data!W17=2,"Velikost podílu v %","Velikost podílu v %*")</f>
        <v>Velikost podílu v %</v>
      </c>
      <c r="B165" s="264"/>
      <c r="C165" s="14"/>
      <c r="D165" s="14"/>
    </row>
    <row r="166" spans="1:4" ht="12.75" x14ac:dyDescent="0.2">
      <c r="A166" s="75" t="str">
        <f>IF(Data!W2=0,"Vlastnictví 55)     �","Vlastnictví 55)")</f>
        <v>Vlastnictví 55)</v>
      </c>
      <c r="B166" s="65" t="s">
        <v>19</v>
      </c>
      <c r="C166" s="10"/>
      <c r="D166" s="10"/>
    </row>
    <row r="167" spans="1:4" ht="11.45" customHeight="1" x14ac:dyDescent="0.2">
      <c r="A167" s="354" t="str">
        <f>IF(Data!W17=2,"Sídlo obchodní korporace 56)","Sídlo obchodní korporace 56)*")</f>
        <v>Sídlo obchodní korporace 56)</v>
      </c>
      <c r="B167" s="354"/>
      <c r="C167" s="13"/>
      <c r="D167" s="13"/>
    </row>
    <row r="168" spans="1:4" ht="12.75" x14ac:dyDescent="0.2">
      <c r="A168" s="63" t="str">
        <f>IF(Data!W17=2,"Obec, PSČ, stát","Obec*, PSČ*, stát*")</f>
        <v>Obec, PSČ, stát</v>
      </c>
      <c r="B168" s="156"/>
      <c r="C168" s="13"/>
      <c r="D168" s="13"/>
    </row>
    <row r="169" spans="1:4" ht="12.75" x14ac:dyDescent="0.2">
      <c r="A169" s="74" t="str">
        <f>IF(Data!W17=2,"Ulice, č.p./č.o.","Ulice*, č.p./č.o.*")</f>
        <v>Ulice, č.p./č.o.</v>
      </c>
      <c r="B169" s="156"/>
      <c r="C169" s="10"/>
      <c r="D169" s="10"/>
    </row>
    <row r="170" spans="1:4" ht="12.75" x14ac:dyDescent="0.2">
      <c r="A170" s="63" t="s">
        <v>122</v>
      </c>
      <c r="B170" s="156"/>
      <c r="C170" s="10"/>
      <c r="D170" s="10"/>
    </row>
    <row r="171" spans="1:4" ht="11.45" customHeight="1" x14ac:dyDescent="0.2">
      <c r="A171" s="275" t="s">
        <v>67</v>
      </c>
      <c r="B171" s="275"/>
      <c r="C171" s="173"/>
      <c r="D171" s="173"/>
    </row>
    <row r="172" spans="1:4" ht="11.45" customHeight="1" x14ac:dyDescent="0.2">
      <c r="A172" s="295" t="str">
        <f>IF(Data!W18=0,"Při nedostatku místa vytiskněte a vyplňte List č. 08, jenž naleznete zde →       List č. 08",IF(Data!W18=1,"Vyplňte a následně vytiskněte List č. 08, který naleznete v další záložce tohoto souboru.",""))</f>
        <v/>
      </c>
      <c r="B172" s="295"/>
      <c r="C172" s="12"/>
      <c r="D172" s="12"/>
    </row>
    <row r="173" spans="1:4" ht="12.75" customHeight="1" x14ac:dyDescent="0.2">
      <c r="A173" s="323" t="s">
        <v>176</v>
      </c>
      <c r="B173" s="324"/>
      <c r="C173" s="325"/>
      <c r="D173" s="133"/>
    </row>
    <row r="174" spans="1:4" ht="12.75" customHeight="1" x14ac:dyDescent="0.2">
      <c r="A174" s="326"/>
      <c r="B174" s="327"/>
      <c r="C174" s="328"/>
      <c r="D174" s="133"/>
    </row>
    <row r="175" spans="1:4" ht="12.75" customHeight="1" x14ac:dyDescent="0.2">
      <c r="A175" s="329"/>
      <c r="B175" s="330"/>
      <c r="C175" s="331"/>
      <c r="D175" s="133"/>
    </row>
    <row r="176" spans="1:4" ht="12.75" x14ac:dyDescent="0.2">
      <c r="A176" s="75" t="str">
        <f>IF(Data!W19=2,"Druh movité věci 59)","Druh movité věci 59)*")</f>
        <v>Druh movité věci 59)</v>
      </c>
      <c r="B176" s="156"/>
      <c r="C176" s="10"/>
      <c r="D176" s="10"/>
    </row>
    <row r="177" spans="1:4" ht="12.75" x14ac:dyDescent="0.2">
      <c r="A177" s="75" t="str">
        <f>IF(Data!W19=2,"Pořizovací cena v Kč 60)","Pořizovací cena v Kč 60)*")</f>
        <v>Pořizovací cena v Kč 60)</v>
      </c>
      <c r="B177" s="142"/>
      <c r="C177" s="6"/>
      <c r="D177" s="6"/>
    </row>
    <row r="178" spans="1:4" ht="12.75" x14ac:dyDescent="0.2">
      <c r="A178" s="75" t="str">
        <f>IF(Data!W2=0,"Způsob nabytí 61)*  �",IF(Data!W19=2,"Způsob nabytí 61)","Způsob nabytí 61)*"))</f>
        <v>Způsob nabytí 61)</v>
      </c>
      <c r="B178" s="65" t="s">
        <v>9</v>
      </c>
      <c r="C178" s="58"/>
      <c r="D178" s="58"/>
    </row>
    <row r="179" spans="1:4" ht="12.75" x14ac:dyDescent="0.2">
      <c r="A179" s="76" t="str">
        <f>IF(Data!W2=0,"Vlastnictví 62)          �","Vlastnictví 62)")</f>
        <v>Vlastnictví 62)</v>
      </c>
      <c r="B179" s="65" t="s">
        <v>19</v>
      </c>
      <c r="C179" s="10"/>
      <c r="D179" s="10"/>
    </row>
    <row r="180" spans="1:4" ht="12.75" x14ac:dyDescent="0.2">
      <c r="A180" s="75" t="s">
        <v>123</v>
      </c>
      <c r="B180" s="156"/>
      <c r="C180" s="10"/>
      <c r="D180" s="10"/>
    </row>
    <row r="181" spans="1:4" ht="12.2" customHeight="1" x14ac:dyDescent="0.2">
      <c r="A181" s="302" t="s">
        <v>68</v>
      </c>
      <c r="B181" s="302"/>
      <c r="C181" s="172"/>
      <c r="D181" s="172"/>
    </row>
    <row r="182" spans="1:4" ht="12.2" customHeight="1" x14ac:dyDescent="0.2">
      <c r="A182" s="275" t="str">
        <f>IF(Data!W20=0,"Při nedostatku místa vytiskněte a vyplňte List č. 09, jenž naleznete zde →       List č. 09",IF(Data!W20=1,"Vyplňte a následně vytiskněte List č. 09, který naleznete v další záložce tohoto souboru.",""))</f>
        <v/>
      </c>
      <c r="B182" s="275"/>
      <c r="C182" s="13"/>
      <c r="D182" s="13"/>
    </row>
    <row r="183" spans="1:4" ht="12.2" customHeight="1" x14ac:dyDescent="0.2">
      <c r="A183" s="173"/>
      <c r="B183" s="173"/>
      <c r="C183" s="13"/>
      <c r="D183" s="13"/>
    </row>
    <row r="184" spans="1:4" ht="13.35" customHeight="1" x14ac:dyDescent="0.2">
      <c r="A184" s="59"/>
      <c r="B184" s="59"/>
      <c r="C184" s="52"/>
      <c r="D184" s="13"/>
    </row>
    <row r="185" spans="1:4" ht="13.35" customHeight="1" x14ac:dyDescent="0.2">
      <c r="A185" s="303" t="s">
        <v>56</v>
      </c>
      <c r="B185" s="303"/>
      <c r="C185" s="26"/>
      <c r="D185" s="26"/>
    </row>
    <row r="186" spans="1:4" ht="13.35" customHeight="1" x14ac:dyDescent="0.2">
      <c r="A186" s="303" t="s">
        <v>70</v>
      </c>
      <c r="B186" s="303"/>
      <c r="C186" s="26"/>
      <c r="D186" s="26"/>
    </row>
    <row r="187" spans="1:4" ht="13.5" customHeight="1" x14ac:dyDescent="0.2">
      <c r="A187" s="304" t="s">
        <v>177</v>
      </c>
      <c r="B187" s="305"/>
      <c r="C187" s="306"/>
      <c r="D187" s="123"/>
    </row>
    <row r="188" spans="1:4" ht="13.5" customHeight="1" x14ac:dyDescent="0.2">
      <c r="A188" s="307"/>
      <c r="B188" s="308"/>
      <c r="C188" s="309"/>
      <c r="D188" s="123"/>
    </row>
    <row r="189" spans="1:4" ht="13.5" customHeight="1" x14ac:dyDescent="0.2">
      <c r="A189" s="88" t="s">
        <v>94</v>
      </c>
      <c r="B189" s="60"/>
      <c r="C189" s="61"/>
      <c r="D189" s="60"/>
    </row>
    <row r="190" spans="1:4" ht="13.35" customHeight="1" x14ac:dyDescent="0.2">
      <c r="A190" s="88"/>
      <c r="B190" s="60"/>
      <c r="C190" s="60"/>
      <c r="D190" s="60"/>
    </row>
    <row r="191" spans="1:4" ht="15" customHeight="1" x14ac:dyDescent="0.2">
      <c r="A191" s="98"/>
      <c r="B191" s="108" t="str">
        <f>IF(Data!W21=2,"Zdroj - právnická osoba","Zdroj - právnická osoba*")</f>
        <v>Zdroj - právnická osoba</v>
      </c>
      <c r="C191" s="94"/>
      <c r="D191" s="119"/>
    </row>
    <row r="192" spans="1:4" ht="12.75" x14ac:dyDescent="0.2">
      <c r="A192" s="63" t="str">
        <f>IF(Data!W2=0,"Druh příjmu 65)*  �",IF(Data!W21=2,"Druh příjmu 65)","Druh příjmu 65)*"))</f>
        <v>Druh příjmu 65)</v>
      </c>
      <c r="B192" s="67" t="s">
        <v>73</v>
      </c>
      <c r="C192" s="93"/>
      <c r="D192" s="10"/>
    </row>
    <row r="193" spans="1:4" ht="12.75" x14ac:dyDescent="0.2">
      <c r="A193" s="63" t="s">
        <v>4</v>
      </c>
      <c r="B193" s="156"/>
      <c r="C193" s="13"/>
      <c r="D193" s="13"/>
    </row>
    <row r="194" spans="1:4" ht="12.75" x14ac:dyDescent="0.2">
      <c r="A194" s="63" t="str">
        <f>IF(Data!W21=2,"Výše příjmu v Kč 66)","Výše příjmu v Kč 66)*")</f>
        <v>Výše příjmu v Kč 66)</v>
      </c>
      <c r="B194" s="142"/>
      <c r="C194" s="10"/>
      <c r="D194" s="10"/>
    </row>
    <row r="195" spans="1:4" ht="12.75" x14ac:dyDescent="0.2">
      <c r="A195" s="89" t="str">
        <f>IF(Data!W21=2,"Obchodní firma/název 67)","Obchodní firma/název 67)*")</f>
        <v>Obchodní firma/název 67)</v>
      </c>
      <c r="B195" s="175"/>
      <c r="C195" s="11"/>
      <c r="D195" s="10"/>
    </row>
    <row r="196" spans="1:4" ht="12.75" x14ac:dyDescent="0.2">
      <c r="A196" s="76" t="str">
        <f>IF(Data!W21=2,"IČO 68)","IČO 68)*")</f>
        <v>IČO 68)</v>
      </c>
      <c r="B196" s="174"/>
      <c r="C196" s="14"/>
      <c r="D196" s="14"/>
    </row>
    <row r="197" spans="1:4" ht="13.5" customHeight="1" x14ac:dyDescent="0.2">
      <c r="A197" s="26" t="str">
        <f>IF(Data!W21=2,"Sídlo právnické osoby 69)","Sídlo právnické osoby 69)*")</f>
        <v>Sídlo právnické osoby 69)</v>
      </c>
      <c r="B197" s="62"/>
      <c r="C197" s="63"/>
      <c r="D197" s="63"/>
    </row>
    <row r="198" spans="1:4" ht="12.75" x14ac:dyDescent="0.2">
      <c r="A198" s="63" t="str">
        <f>IF(Data!W21=2,"Obec, PSČ, stát","Obec*, PSČ*, stát*")</f>
        <v>Obec, PSČ, stát</v>
      </c>
      <c r="B198" s="156"/>
      <c r="C198" s="10"/>
      <c r="D198" s="10"/>
    </row>
    <row r="199" spans="1:4" ht="12.75" x14ac:dyDescent="0.2">
      <c r="A199" s="74" t="str">
        <f>IF(Data!W21=2,"Ulice, č.p./č.o.","Ulice*, č.p./č.o.*")</f>
        <v>Ulice, č.p./č.o.</v>
      </c>
      <c r="B199" s="156"/>
      <c r="C199" s="10"/>
      <c r="D199" s="10"/>
    </row>
    <row r="200" spans="1:4" ht="12.75" x14ac:dyDescent="0.2">
      <c r="A200" s="74" t="s">
        <v>124</v>
      </c>
      <c r="B200" s="177"/>
      <c r="C200" s="10"/>
      <c r="D200" s="10"/>
    </row>
    <row r="201" spans="1:4" ht="15" customHeight="1" x14ac:dyDescent="0.2">
      <c r="A201" s="121"/>
      <c r="B201" s="108" t="str">
        <f>IF(Data!W21=2,"Zdroj - právnická osoba","Zdroj - právnická osoba*")</f>
        <v>Zdroj - právnická osoba</v>
      </c>
      <c r="C201" s="94"/>
      <c r="D201" s="119"/>
    </row>
    <row r="202" spans="1:4" ht="12.75" x14ac:dyDescent="0.2">
      <c r="A202" s="63" t="str">
        <f>IF(Data!W2=0,"Druh příjmu 65)*  �",IF(Data!W21=2,"Druh příjmu 65)","Druh příjmu 65)*"))</f>
        <v>Druh příjmu 65)</v>
      </c>
      <c r="B202" s="67" t="s">
        <v>73</v>
      </c>
      <c r="C202" s="93"/>
      <c r="D202" s="10"/>
    </row>
    <row r="203" spans="1:4" ht="12.75" x14ac:dyDescent="0.2">
      <c r="A203" s="63" t="s">
        <v>4</v>
      </c>
      <c r="B203" s="156"/>
      <c r="C203" s="13"/>
      <c r="D203" s="13"/>
    </row>
    <row r="204" spans="1:4" ht="12.75" x14ac:dyDescent="0.2">
      <c r="A204" s="63" t="str">
        <f>IF(Data!W21=2,"Výše příjmu v Kč 66)","Výše příjmu v Kč 66)*")</f>
        <v>Výše příjmu v Kč 66)</v>
      </c>
      <c r="B204" s="142"/>
      <c r="C204" s="10"/>
      <c r="D204" s="10"/>
    </row>
    <row r="205" spans="1:4" ht="12.75" x14ac:dyDescent="0.2">
      <c r="A205" s="89" t="str">
        <f>IF(Data!W21=2,"Obchodní firma/název 67)","Obchodní firma/název 67)*")</f>
        <v>Obchodní firma/název 67)</v>
      </c>
      <c r="B205" s="175"/>
      <c r="C205" s="11"/>
      <c r="D205" s="10"/>
    </row>
    <row r="206" spans="1:4" ht="12.75" x14ac:dyDescent="0.2">
      <c r="A206" s="76" t="str">
        <f>IF(Data!W21=2,"IČO 68)","IČO 68)*")</f>
        <v>IČO 68)</v>
      </c>
      <c r="B206" s="174"/>
      <c r="C206" s="14"/>
      <c r="D206" s="14"/>
    </row>
    <row r="207" spans="1:4" ht="13.5" customHeight="1" x14ac:dyDescent="0.2">
      <c r="A207" s="26" t="str">
        <f>IF(Data!W21=2,"Sídlo právnické osoby 69)","Sídlo právnické osoby 69)*")</f>
        <v>Sídlo právnické osoby 69)</v>
      </c>
      <c r="B207" s="62"/>
      <c r="C207" s="63"/>
      <c r="D207" s="63"/>
    </row>
    <row r="208" spans="1:4" ht="12.75" x14ac:dyDescent="0.2">
      <c r="A208" s="63" t="str">
        <f>IF(Data!W21=2,"Obec, PSČ, stát","Obec*, PSČ*, stát*")</f>
        <v>Obec, PSČ, stát</v>
      </c>
      <c r="B208" s="156"/>
      <c r="C208" s="10"/>
      <c r="D208" s="10"/>
    </row>
    <row r="209" spans="1:4" ht="12.75" x14ac:dyDescent="0.2">
      <c r="A209" s="74" t="str">
        <f>IF(Data!W21=2,"Ulice, č.p./č.o.","Ulice*, č.p./č.o.*")</f>
        <v>Ulice, č.p./č.o.</v>
      </c>
      <c r="B209" s="156"/>
      <c r="C209" s="10"/>
      <c r="D209" s="10"/>
    </row>
    <row r="210" spans="1:4" ht="12.75" x14ac:dyDescent="0.2">
      <c r="A210" s="63" t="s">
        <v>124</v>
      </c>
      <c r="B210" s="177"/>
      <c r="C210" s="10"/>
      <c r="D210" s="10"/>
    </row>
    <row r="211" spans="1:4" ht="15" customHeight="1" x14ac:dyDescent="0.2">
      <c r="A211" s="98"/>
      <c r="B211" s="108" t="str">
        <f>IF(Data!W21=2,"Zdroj - právnická osoba","Zdroj - právnická osoba*")</f>
        <v>Zdroj - právnická osoba</v>
      </c>
      <c r="C211" s="94"/>
      <c r="D211" s="119"/>
    </row>
    <row r="212" spans="1:4" ht="12.75" x14ac:dyDescent="0.2">
      <c r="A212" s="63" t="str">
        <f>IF(Data!W2=0,"Druh příjmu 65)*  �",IF(Data!W21=2,"Druh příjmu 65)","Druh příjmu 65)*"))</f>
        <v>Druh příjmu 65)</v>
      </c>
      <c r="B212" s="67" t="s">
        <v>73</v>
      </c>
      <c r="C212" s="93"/>
      <c r="D212" s="10"/>
    </row>
    <row r="213" spans="1:4" ht="12.75" x14ac:dyDescent="0.2">
      <c r="A213" s="63" t="s">
        <v>4</v>
      </c>
      <c r="B213" s="156"/>
      <c r="C213" s="13"/>
      <c r="D213" s="13"/>
    </row>
    <row r="214" spans="1:4" ht="12.75" x14ac:dyDescent="0.2">
      <c r="A214" s="63" t="str">
        <f>IF(Data!W21=2,"Výše příjmu v Kč 66)","Výše příjmu v Kč 66)*")</f>
        <v>Výše příjmu v Kč 66)</v>
      </c>
      <c r="B214" s="142"/>
      <c r="C214" s="10"/>
      <c r="D214" s="10"/>
    </row>
    <row r="215" spans="1:4" ht="12.75" x14ac:dyDescent="0.2">
      <c r="A215" s="89" t="str">
        <f>IF(Data!W21=2,"Obchodní firma/název 67)","Obchodní firma/název 67)*")</f>
        <v>Obchodní firma/název 67)</v>
      </c>
      <c r="B215" s="175"/>
      <c r="C215" s="11"/>
      <c r="D215" s="10"/>
    </row>
    <row r="216" spans="1:4" ht="12.75" x14ac:dyDescent="0.2">
      <c r="A216" s="76" t="str">
        <f>IF(Data!W21=2,"IČO 68)","IČO 68)*")</f>
        <v>IČO 68)</v>
      </c>
      <c r="B216" s="174"/>
      <c r="C216" s="14"/>
      <c r="D216" s="14"/>
    </row>
    <row r="217" spans="1:4" ht="13.5" customHeight="1" x14ac:dyDescent="0.2">
      <c r="A217" s="26" t="str">
        <f>IF(Data!W21=2,"Sídlo právnické osoby 69)","Sídlo právnické osoby 69)*")</f>
        <v>Sídlo právnické osoby 69)</v>
      </c>
      <c r="B217" s="62"/>
      <c r="C217" s="63"/>
      <c r="D217" s="63"/>
    </row>
    <row r="218" spans="1:4" ht="12.75" x14ac:dyDescent="0.2">
      <c r="A218" s="63" t="str">
        <f>IF(Data!W21=2,"Obec, PSČ, stát","Obec*, PSČ*, stát*")</f>
        <v>Obec, PSČ, stát</v>
      </c>
      <c r="B218" s="156"/>
      <c r="C218" s="10"/>
      <c r="D218" s="10"/>
    </row>
    <row r="219" spans="1:4" ht="12.75" x14ac:dyDescent="0.2">
      <c r="A219" s="74" t="str">
        <f>IF(Data!W21=2,"Ulice, č.p./č.o.","Ulice*, č.p./č.o.*")</f>
        <v>Ulice, č.p./č.o.</v>
      </c>
      <c r="B219" s="156"/>
      <c r="C219" s="10"/>
      <c r="D219" s="10"/>
    </row>
    <row r="220" spans="1:4" ht="12.75" x14ac:dyDescent="0.2">
      <c r="A220" s="63" t="s">
        <v>124</v>
      </c>
      <c r="B220" s="177"/>
      <c r="C220" s="10"/>
      <c r="D220" s="10"/>
    </row>
    <row r="221" spans="1:4" ht="15" customHeight="1" x14ac:dyDescent="0.2">
      <c r="A221" s="121"/>
      <c r="B221" s="108" t="str">
        <f>IF(Data!W21=2,"Zdroj - fyzická osoba","Zdroj - fyzická osoba*")</f>
        <v>Zdroj - fyzická osoba</v>
      </c>
      <c r="C221" s="94"/>
      <c r="D221" s="119"/>
    </row>
    <row r="222" spans="1:4" ht="12.75" x14ac:dyDescent="0.2">
      <c r="A222" s="63" t="str">
        <f>IF(Data!W2=0,"Druh příjmu 65)*  �",IF(Data!W21=2,"Druh příjmu 65)","Druh příjmu 65)*"))</f>
        <v>Druh příjmu 65)</v>
      </c>
      <c r="B222" s="67" t="s">
        <v>73</v>
      </c>
      <c r="C222" s="10"/>
      <c r="D222" s="10"/>
    </row>
    <row r="223" spans="1:4" ht="12.75" x14ac:dyDescent="0.2">
      <c r="A223" s="63" t="s">
        <v>4</v>
      </c>
      <c r="B223" s="156"/>
      <c r="C223" s="13"/>
      <c r="D223" s="13"/>
    </row>
    <row r="224" spans="1:4" ht="12.75" x14ac:dyDescent="0.2">
      <c r="A224" s="63" t="str">
        <f>IF(Data!W21=2,"Výše příjmu v Kč 66)","Výše příjmu v Kč 66)*")</f>
        <v>Výše příjmu v Kč 66)</v>
      </c>
      <c r="B224" s="142"/>
      <c r="C224" s="10"/>
      <c r="D224" s="10"/>
    </row>
    <row r="225" spans="1:4" ht="12.75" x14ac:dyDescent="0.2">
      <c r="A225" s="63" t="str">
        <f>IF(Data!W21=2,"Jméno, příjmení","Jméno*, příjmení*")</f>
        <v>Jméno, příjmení</v>
      </c>
      <c r="B225" s="156"/>
      <c r="C225" s="11"/>
      <c r="D225" s="10"/>
    </row>
    <row r="226" spans="1:4" ht="12.75" x14ac:dyDescent="0.2">
      <c r="A226" s="63" t="s">
        <v>124</v>
      </c>
      <c r="B226" s="156"/>
      <c r="C226" s="10"/>
      <c r="D226" s="10"/>
    </row>
    <row r="227" spans="1:4" ht="15" customHeight="1" x14ac:dyDescent="0.2">
      <c r="A227" s="121"/>
      <c r="B227" s="108" t="str">
        <f>IF(Data!W21=2,"Zdroj - fyzická osoba","Zdroj - fyzická osoba*")</f>
        <v>Zdroj - fyzická osoba</v>
      </c>
      <c r="C227" s="94"/>
      <c r="D227" s="119"/>
    </row>
    <row r="228" spans="1:4" ht="12.75" x14ac:dyDescent="0.2">
      <c r="A228" s="63" t="str">
        <f>IF(Data!W2=0,"Druh příjmu 65)*  �",IF(Data!W21=2,"Druh příjmu 65)","Druh příjmu 65)*"))</f>
        <v>Druh příjmu 65)</v>
      </c>
      <c r="B228" s="67" t="s">
        <v>73</v>
      </c>
      <c r="C228" s="10"/>
      <c r="D228" s="10"/>
    </row>
    <row r="229" spans="1:4" ht="12.75" x14ac:dyDescent="0.2">
      <c r="A229" s="63" t="s">
        <v>4</v>
      </c>
      <c r="B229" s="156"/>
      <c r="C229" s="13"/>
      <c r="D229" s="13"/>
    </row>
    <row r="230" spans="1:4" ht="12.75" x14ac:dyDescent="0.2">
      <c r="A230" s="63" t="str">
        <f>IF(Data!W21=2,"Výše příjmu v Kč 66)","Výše příjmu v Kč 66)*")</f>
        <v>Výše příjmu v Kč 66)</v>
      </c>
      <c r="B230" s="142"/>
      <c r="C230" s="10"/>
      <c r="D230" s="10"/>
    </row>
    <row r="231" spans="1:4" ht="12.75" x14ac:dyDescent="0.2">
      <c r="A231" s="63" t="str">
        <f>IF(Data!W21=2,"Jméno, příjmení","Jméno*, příjmení*")</f>
        <v>Jméno, příjmení</v>
      </c>
      <c r="B231" s="156"/>
      <c r="C231" s="11"/>
      <c r="D231" s="10"/>
    </row>
    <row r="232" spans="1:4" ht="12.75" x14ac:dyDescent="0.2">
      <c r="A232" s="63" t="s">
        <v>124</v>
      </c>
      <c r="B232" s="177"/>
      <c r="C232" s="10"/>
      <c r="D232" s="10"/>
    </row>
    <row r="233" spans="1:4" ht="15" customHeight="1" x14ac:dyDescent="0.2">
      <c r="A233" s="98"/>
      <c r="B233" s="333" t="str">
        <f>IF(Data!W21=2,"Zdroj - jiný 71)","Zdroj - jiný 71)*")</f>
        <v>Zdroj - jiný 71)</v>
      </c>
      <c r="C233" s="334"/>
      <c r="D233" s="8"/>
    </row>
    <row r="234" spans="1:4" ht="12.75" x14ac:dyDescent="0.2">
      <c r="A234" s="63" t="str">
        <f>IF(Data!W2=0,"Druh příjmu 65)*  �",IF(Data!W21=2,"Druh příjmu 65)","Druh příjmu 65)*"))</f>
        <v>Druh příjmu 65)</v>
      </c>
      <c r="B234" s="67" t="s">
        <v>73</v>
      </c>
      <c r="C234" s="10"/>
      <c r="D234" s="10"/>
    </row>
    <row r="235" spans="1:4" ht="12.75" x14ac:dyDescent="0.2">
      <c r="A235" s="63" t="s">
        <v>4</v>
      </c>
      <c r="B235" s="156"/>
      <c r="C235" s="13"/>
      <c r="D235" s="13"/>
    </row>
    <row r="236" spans="1:4" ht="12.75" x14ac:dyDescent="0.2">
      <c r="A236" s="63" t="str">
        <f>IF(Data!W21=2,"Výše příjmu v Kč 66)","Výše příjmu v Kč 66)*")</f>
        <v>Výše příjmu v Kč 66)</v>
      </c>
      <c r="B236" s="142"/>
      <c r="C236" s="10"/>
      <c r="D236" s="10"/>
    </row>
    <row r="237" spans="1:4" ht="12.75" x14ac:dyDescent="0.2">
      <c r="A237" s="63" t="s">
        <v>124</v>
      </c>
      <c r="B237" s="156"/>
      <c r="C237" s="10"/>
      <c r="D237" s="10"/>
    </row>
    <row r="238" spans="1:4" ht="13.5" customHeight="1" x14ac:dyDescent="0.2">
      <c r="A238" s="275" t="s">
        <v>71</v>
      </c>
      <c r="B238" s="275"/>
      <c r="C238" s="173"/>
      <c r="D238" s="173"/>
    </row>
    <row r="239" spans="1:4" ht="13.5" customHeight="1" x14ac:dyDescent="0.2">
      <c r="A239" s="275" t="str">
        <f>IF(Data!W22=0,"Při nedostatku místa vytiskněte a vyplňte List č. 10, jenž naleznete níže ↓ ",IF(Data!W22=1,"Vyplňte a následně vytiskněte List č. 10, který naleznete v další záložce tohoto souboru.",""))</f>
        <v/>
      </c>
      <c r="B239" s="275"/>
      <c r="C239" s="12"/>
      <c r="D239" s="12"/>
    </row>
    <row r="240" spans="1:4" ht="13.35" customHeight="1" x14ac:dyDescent="0.2">
      <c r="A240" s="310" t="str">
        <f>IF(Data!W21=0,"List č. 10 — zdroj právnická osoba                            List č. 10 — zdroj fyzická osoba                                List č. 10 — jiný zdroj","")</f>
        <v/>
      </c>
      <c r="B240" s="310"/>
      <c r="C240" s="310"/>
      <c r="D240" s="12"/>
    </row>
    <row r="241" spans="1:4" ht="12.75" x14ac:dyDescent="0.2">
      <c r="A241" s="244"/>
      <c r="B241" s="244"/>
      <c r="C241" s="244"/>
      <c r="D241" s="12"/>
    </row>
    <row r="242" spans="1:4" ht="12.75" x14ac:dyDescent="0.2">
      <c r="A242" s="244"/>
      <c r="B242" s="244"/>
      <c r="C242" s="244"/>
      <c r="D242" s="12"/>
    </row>
    <row r="243" spans="1:4" ht="12.75" x14ac:dyDescent="0.2">
      <c r="A243" s="304" t="s">
        <v>129</v>
      </c>
      <c r="B243" s="305"/>
      <c r="C243" s="306"/>
      <c r="D243" s="123"/>
    </row>
    <row r="244" spans="1:4" ht="12.75" x14ac:dyDescent="0.2">
      <c r="A244" s="320"/>
      <c r="B244" s="321"/>
      <c r="C244" s="322"/>
      <c r="D244" s="123"/>
    </row>
    <row r="245" spans="1:4" ht="12.75" x14ac:dyDescent="0.2">
      <c r="A245" s="307"/>
      <c r="B245" s="308"/>
      <c r="C245" s="309"/>
      <c r="D245" s="123"/>
    </row>
    <row r="246" spans="1:4" ht="12.75" x14ac:dyDescent="0.2">
      <c r="A246" s="99"/>
      <c r="B246" s="109" t="str">
        <f>IF(Data!W23=2,"Věřitel - právnická osoba","Věřitel - právnická osoba*")</f>
        <v>Věřitel - právnická osoba</v>
      </c>
      <c r="C246" s="94"/>
      <c r="D246" s="119"/>
    </row>
    <row r="247" spans="1:4" ht="12.75" x14ac:dyDescent="0.2">
      <c r="A247" s="63" t="str">
        <f>IF(Data!W23=2,"Druh závazku 73)","Druh závazku 73)*")</f>
        <v>Druh závazku 73)</v>
      </c>
      <c r="B247" s="176"/>
      <c r="C247" s="31"/>
      <c r="D247" s="31"/>
    </row>
    <row r="248" spans="1:4" ht="12.75" x14ac:dyDescent="0.2">
      <c r="A248" s="75" t="str">
        <f>IF(Data!W23=2,"Výše závazku v Kč 74)","Výše závazku v Kč 74)*")</f>
        <v>Výše závazku v Kč 74)</v>
      </c>
      <c r="B248" s="142"/>
      <c r="C248" s="31"/>
      <c r="D248" s="31"/>
    </row>
    <row r="249" spans="1:4" ht="12.75" x14ac:dyDescent="0.2">
      <c r="A249" s="51" t="str">
        <f>IF(Data!W23=2,"Obchodní firma/název 75)","Obchodní firma/název 75)*")</f>
        <v>Obchodní firma/název 75)</v>
      </c>
      <c r="B249" s="174"/>
      <c r="C249" s="8"/>
      <c r="D249" s="8"/>
    </row>
    <row r="250" spans="1:4" ht="12.75" x14ac:dyDescent="0.2">
      <c r="A250" s="76" t="str">
        <f>IF(Data!W23=2,"IČO 76)","IČO 76)*")</f>
        <v>IČO 76)</v>
      </c>
      <c r="B250" s="156"/>
      <c r="C250" s="14"/>
      <c r="D250" s="14"/>
    </row>
    <row r="251" spans="1:4" ht="12.75" x14ac:dyDescent="0.2">
      <c r="A251" s="332" t="str">
        <f>IF(Data!W23=2,"Sídlo právnické osoby 77)","Sídlo právnické osoby 77)*")</f>
        <v>Sídlo právnické osoby 77)</v>
      </c>
      <c r="B251" s="332"/>
      <c r="C251" s="63"/>
      <c r="D251" s="63"/>
    </row>
    <row r="252" spans="1:4" ht="12.75" x14ac:dyDescent="0.2">
      <c r="A252" s="74" t="str">
        <f>IF(Data!W23=2,"Obec, PSČ, stát","Obec*, PSČ*, stát*")</f>
        <v>Obec, PSČ, stát</v>
      </c>
      <c r="B252" s="156"/>
      <c r="C252" s="8"/>
      <c r="D252" s="8"/>
    </row>
    <row r="253" spans="1:4" ht="12.75" x14ac:dyDescent="0.2">
      <c r="A253" s="74" t="str">
        <f>IF(Data!W23=2,"Ulice, č.p./č.o.","Ulice*, č.p./č.o.*")</f>
        <v>Ulice, č.p./č.o.</v>
      </c>
      <c r="B253" s="156"/>
      <c r="C253" s="8"/>
      <c r="D253" s="8"/>
    </row>
    <row r="254" spans="1:4" ht="12.75" x14ac:dyDescent="0.2">
      <c r="A254" s="63" t="s">
        <v>126</v>
      </c>
      <c r="B254" s="156"/>
      <c r="C254" s="10"/>
      <c r="D254" s="10"/>
    </row>
    <row r="255" spans="1:4" ht="12.75" x14ac:dyDescent="0.2">
      <c r="A255" s="99"/>
      <c r="B255" s="109" t="str">
        <f>IF(Data!W23=2,"Věřitel - fyzická osoba","Věřitel - fyzická osoba*")</f>
        <v>Věřitel - fyzická osoba</v>
      </c>
      <c r="C255" s="94"/>
      <c r="D255" s="119"/>
    </row>
    <row r="256" spans="1:4" ht="12.75" x14ac:dyDescent="0.2">
      <c r="A256" s="63" t="str">
        <f>IF(Data!W23=2,"Druh závazku 73)","Druh závazku 73)*")</f>
        <v>Druh závazku 73)</v>
      </c>
      <c r="B256" s="176"/>
      <c r="C256" s="31"/>
      <c r="D256" s="31"/>
    </row>
    <row r="257" spans="1:4" ht="12.75" x14ac:dyDescent="0.2">
      <c r="A257" s="75" t="str">
        <f>IF(Data!W23=2,"Výše závazku v Kč 74)","Výše závazku v Kč 74)*")</f>
        <v>Výše závazku v Kč 74)</v>
      </c>
      <c r="B257" s="142"/>
      <c r="C257" s="31"/>
      <c r="D257" s="31"/>
    </row>
    <row r="258" spans="1:4" ht="12.75" x14ac:dyDescent="0.2">
      <c r="A258" s="74" t="str">
        <f>IF(Data!W23=2,"Jméno, příjmení","Jméno*, příjmení*")</f>
        <v>Jméno, příjmení</v>
      </c>
      <c r="B258" s="156"/>
      <c r="C258" s="8"/>
      <c r="D258" s="8"/>
    </row>
    <row r="259" spans="1:4" ht="12.75" x14ac:dyDescent="0.2">
      <c r="A259" s="63" t="s">
        <v>126</v>
      </c>
      <c r="B259" s="156"/>
      <c r="C259" s="10"/>
      <c r="D259" s="10"/>
    </row>
    <row r="260" spans="1:4" ht="12" x14ac:dyDescent="0.2">
      <c r="A260" s="302" t="s">
        <v>69</v>
      </c>
      <c r="B260" s="302"/>
      <c r="C260" s="173"/>
      <c r="D260" s="173"/>
    </row>
    <row r="261" spans="1:4" ht="12.75" x14ac:dyDescent="0.2">
      <c r="A261" s="275" t="str">
        <f>IF(Data!W24=0,"Při nedostatku místa vytiskněte a vyplňte List č. 11, jenž naleznete zde →       List č. 11",IF(Data!W24=1,"Vyplňte a následně vytiskněte List č. 11, který naleznete v další záložce tohoto souboru.",""))</f>
        <v/>
      </c>
      <c r="B261" s="275"/>
      <c r="C261" s="12"/>
      <c r="D261" s="12"/>
    </row>
    <row r="262" spans="1:4" ht="15" customHeight="1" x14ac:dyDescent="0.2">
      <c r="A262" s="12"/>
      <c r="B262" s="14"/>
      <c r="C262" s="12"/>
      <c r="D262" s="12"/>
    </row>
    <row r="263" spans="1:4" ht="12" x14ac:dyDescent="0.2">
      <c r="A263" s="315" t="s">
        <v>321</v>
      </c>
      <c r="B263" s="315"/>
      <c r="C263" s="315"/>
      <c r="D263" s="134"/>
    </row>
    <row r="264" spans="1:4" ht="12" x14ac:dyDescent="0.2">
      <c r="A264" s="315"/>
      <c r="B264" s="315"/>
      <c r="C264" s="315"/>
      <c r="D264" s="134"/>
    </row>
    <row r="265" spans="1:4" ht="12" x14ac:dyDescent="0.2">
      <c r="A265" s="87"/>
      <c r="B265" s="87"/>
      <c r="C265" s="87"/>
      <c r="D265" s="87"/>
    </row>
    <row r="266" spans="1:4" ht="12" x14ac:dyDescent="0.2">
      <c r="A266" s="86"/>
      <c r="B266" s="86"/>
      <c r="C266" s="86"/>
      <c r="D266" s="86"/>
    </row>
    <row r="267" spans="1:4" ht="12.75" x14ac:dyDescent="0.2">
      <c r="A267" s="312" t="s">
        <v>127</v>
      </c>
      <c r="B267" s="313"/>
      <c r="C267" s="314"/>
      <c r="D267" s="123"/>
    </row>
    <row r="268" spans="1:4" ht="22.5" x14ac:dyDescent="0.2">
      <c r="A268" s="276" t="s">
        <v>99</v>
      </c>
      <c r="B268" s="276"/>
      <c r="C268" s="95" t="s">
        <v>5</v>
      </c>
      <c r="D268" s="66"/>
    </row>
    <row r="269" spans="1:4" ht="12" x14ac:dyDescent="0.2">
      <c r="A269" s="281" t="s">
        <v>100</v>
      </c>
      <c r="B269" s="282"/>
      <c r="C269" s="113"/>
      <c r="D269" s="137"/>
    </row>
    <row r="270" spans="1:4" ht="12" x14ac:dyDescent="0.2">
      <c r="A270" s="285" t="s">
        <v>101</v>
      </c>
      <c r="B270" s="286"/>
      <c r="C270" s="114"/>
      <c r="D270" s="137"/>
    </row>
    <row r="271" spans="1:4" ht="12" x14ac:dyDescent="0.2">
      <c r="A271" s="283" t="s">
        <v>102</v>
      </c>
      <c r="B271" s="284"/>
      <c r="C271" s="114"/>
      <c r="D271" s="137"/>
    </row>
    <row r="272" spans="1:4" ht="12" x14ac:dyDescent="0.2">
      <c r="A272" s="285" t="s">
        <v>103</v>
      </c>
      <c r="B272" s="286"/>
      <c r="C272" s="114"/>
      <c r="D272" s="137"/>
    </row>
    <row r="273" spans="1:4" ht="12" x14ac:dyDescent="0.2">
      <c r="A273" s="279" t="s">
        <v>104</v>
      </c>
      <c r="B273" s="280"/>
      <c r="C273" s="288"/>
      <c r="D273" s="137"/>
    </row>
    <row r="274" spans="1:4" ht="12" x14ac:dyDescent="0.2">
      <c r="A274" s="281"/>
      <c r="B274" s="282"/>
      <c r="C274" s="289"/>
      <c r="D274" s="137"/>
    </row>
    <row r="275" spans="1:4" ht="10.5" customHeight="1" x14ac:dyDescent="0.2">
      <c r="A275" s="285" t="s">
        <v>105</v>
      </c>
      <c r="B275" s="286"/>
      <c r="C275" s="114"/>
      <c r="D275" s="137"/>
    </row>
    <row r="276" spans="1:4" ht="12" x14ac:dyDescent="0.2">
      <c r="A276" s="285" t="s">
        <v>106</v>
      </c>
      <c r="B276" s="286"/>
      <c r="C276" s="114"/>
      <c r="D276" s="137"/>
    </row>
    <row r="277" spans="1:4" ht="12" customHeight="1" x14ac:dyDescent="0.2">
      <c r="A277" s="283" t="s">
        <v>107</v>
      </c>
      <c r="B277" s="284"/>
      <c r="C277" s="114"/>
      <c r="D277" s="137"/>
    </row>
    <row r="278" spans="1:4" ht="12" x14ac:dyDescent="0.2">
      <c r="A278" s="283" t="s">
        <v>153</v>
      </c>
      <c r="B278" s="284"/>
      <c r="C278" s="114"/>
      <c r="D278" s="137"/>
    </row>
    <row r="279" spans="1:4" ht="15" customHeight="1" x14ac:dyDescent="0.2">
      <c r="A279" s="283" t="s">
        <v>154</v>
      </c>
      <c r="B279" s="284"/>
      <c r="C279" s="114"/>
      <c r="D279" s="137"/>
    </row>
    <row r="280" spans="1:4" ht="12" customHeight="1" x14ac:dyDescent="0.2">
      <c r="A280" s="283" t="s">
        <v>155</v>
      </c>
      <c r="B280" s="284"/>
      <c r="C280" s="114"/>
      <c r="D280" s="137"/>
    </row>
    <row r="281" spans="1:4" ht="12" x14ac:dyDescent="0.2">
      <c r="A281" s="267" t="s">
        <v>179</v>
      </c>
      <c r="B281" s="268"/>
      <c r="C281" s="114"/>
      <c r="D281" s="137"/>
    </row>
    <row r="282" spans="1:4" ht="12" x14ac:dyDescent="0.2">
      <c r="A282" s="277"/>
      <c r="B282" s="278"/>
      <c r="C282" s="114"/>
      <c r="D282" s="137"/>
    </row>
    <row r="283" spans="1:4" ht="12" x14ac:dyDescent="0.2">
      <c r="A283" s="291"/>
      <c r="B283" s="292"/>
      <c r="C283" s="114"/>
      <c r="D283" s="137"/>
    </row>
    <row r="284" spans="1:4" ht="12.75" thickBot="1" x14ac:dyDescent="0.25">
      <c r="A284" s="269" t="s">
        <v>172</v>
      </c>
      <c r="B284" s="270"/>
      <c r="C284" s="115" t="str">
        <f>IF(B8="","",SUM(C269:C283))</f>
        <v/>
      </c>
      <c r="D284" s="137"/>
    </row>
    <row r="287" spans="1:4" ht="12.75" x14ac:dyDescent="0.2">
      <c r="A287" s="6" t="s">
        <v>115</v>
      </c>
      <c r="B287" s="290"/>
      <c r="C287" s="290"/>
    </row>
    <row r="288" spans="1:4" ht="12.75" x14ac:dyDescent="0.2">
      <c r="A288" s="266"/>
      <c r="B288" s="266"/>
      <c r="C288" s="266"/>
      <c r="D288" s="266"/>
    </row>
    <row r="289" spans="1:3" x14ac:dyDescent="0.25">
      <c r="B289" s="24"/>
      <c r="C289" s="64"/>
    </row>
    <row r="290" spans="1:3" x14ac:dyDescent="0.25">
      <c r="A290" s="273" t="s">
        <v>180</v>
      </c>
      <c r="B290" s="273"/>
      <c r="C290" s="273"/>
    </row>
    <row r="291" spans="1:3" ht="12" x14ac:dyDescent="0.2">
      <c r="A291" s="272" t="s">
        <v>184</v>
      </c>
      <c r="B291" s="272"/>
      <c r="C291" s="272"/>
    </row>
    <row r="292" spans="1:3" ht="12" x14ac:dyDescent="0.2">
      <c r="A292" s="272"/>
      <c r="B292" s="272"/>
      <c r="C292" s="272"/>
    </row>
    <row r="293" spans="1:3" ht="12" x14ac:dyDescent="0.2">
      <c r="A293" s="272"/>
      <c r="B293" s="272"/>
      <c r="C293" s="272"/>
    </row>
    <row r="294" spans="1:3" ht="12" x14ac:dyDescent="0.2">
      <c r="A294" s="272"/>
      <c r="B294" s="272"/>
      <c r="C294" s="272"/>
    </row>
    <row r="295" spans="1:3" ht="12" x14ac:dyDescent="0.2">
      <c r="A295" s="272"/>
      <c r="B295" s="272"/>
      <c r="C295" s="272"/>
    </row>
    <row r="296" spans="1:3" ht="12" x14ac:dyDescent="0.2">
      <c r="A296" s="272"/>
      <c r="B296" s="272"/>
      <c r="C296" s="272"/>
    </row>
    <row r="297" spans="1:3" ht="12" x14ac:dyDescent="0.2">
      <c r="A297" s="272"/>
      <c r="B297" s="272"/>
      <c r="C297" s="272"/>
    </row>
    <row r="298" spans="1:3" ht="12" x14ac:dyDescent="0.2">
      <c r="A298" s="272"/>
      <c r="B298" s="272"/>
      <c r="C298" s="272"/>
    </row>
    <row r="299" spans="1:3" ht="12" customHeight="1" x14ac:dyDescent="0.2">
      <c r="A299" s="274" t="s">
        <v>322</v>
      </c>
      <c r="B299" s="274"/>
      <c r="C299" s="274"/>
    </row>
    <row r="300" spans="1:3" ht="12" customHeight="1" x14ac:dyDescent="0.2">
      <c r="A300" s="274"/>
      <c r="B300" s="274"/>
      <c r="C300" s="274"/>
    </row>
    <row r="301" spans="1:3" ht="12" customHeight="1" x14ac:dyDescent="0.2">
      <c r="A301" s="274"/>
      <c r="B301" s="274"/>
      <c r="C301" s="274"/>
    </row>
    <row r="302" spans="1:3" ht="12" customHeight="1" x14ac:dyDescent="0.2">
      <c r="A302" s="274"/>
      <c r="B302" s="274"/>
      <c r="C302" s="274"/>
    </row>
    <row r="303" spans="1:3" ht="12" customHeight="1" x14ac:dyDescent="0.2">
      <c r="A303" s="274"/>
      <c r="B303" s="274"/>
      <c r="C303" s="274"/>
    </row>
    <row r="304" spans="1:3" ht="12" customHeight="1" x14ac:dyDescent="0.2">
      <c r="A304" s="274"/>
      <c r="B304" s="274"/>
      <c r="C304" s="274"/>
    </row>
    <row r="305" spans="1:3" ht="12" customHeight="1" x14ac:dyDescent="0.2">
      <c r="A305" s="274"/>
      <c r="B305" s="274"/>
      <c r="C305" s="274"/>
    </row>
    <row r="306" spans="1:3" ht="12" customHeight="1" x14ac:dyDescent="0.2">
      <c r="A306" s="274"/>
      <c r="B306" s="274"/>
      <c r="C306" s="274"/>
    </row>
    <row r="307" spans="1:3" ht="12" customHeight="1" x14ac:dyDescent="0.2">
      <c r="A307" s="274"/>
      <c r="B307" s="274"/>
      <c r="C307" s="274"/>
    </row>
    <row r="308" spans="1:3" ht="12" customHeight="1" x14ac:dyDescent="0.2">
      <c r="A308" s="274"/>
      <c r="B308" s="274"/>
      <c r="C308" s="274"/>
    </row>
    <row r="309" spans="1:3" ht="12" customHeight="1" x14ac:dyDescent="0.2">
      <c r="A309" s="274"/>
      <c r="B309" s="274"/>
      <c r="C309" s="274"/>
    </row>
    <row r="310" spans="1:3" ht="12" customHeight="1" x14ac:dyDescent="0.2">
      <c r="A310" s="274"/>
      <c r="B310" s="274"/>
      <c r="C310" s="274"/>
    </row>
    <row r="311" spans="1:3" ht="12" customHeight="1" x14ac:dyDescent="0.2">
      <c r="A311" s="274"/>
      <c r="B311" s="274"/>
      <c r="C311" s="274"/>
    </row>
    <row r="312" spans="1:3" ht="12" customHeight="1" x14ac:dyDescent="0.2">
      <c r="A312" s="274"/>
      <c r="B312" s="274"/>
      <c r="C312" s="274"/>
    </row>
    <row r="313" spans="1:3" ht="12" customHeight="1" x14ac:dyDescent="0.2">
      <c r="A313" s="274"/>
      <c r="B313" s="274"/>
      <c r="C313" s="274"/>
    </row>
    <row r="314" spans="1:3" ht="12" customHeight="1" x14ac:dyDescent="0.2">
      <c r="A314" s="274"/>
      <c r="B314" s="274"/>
      <c r="C314" s="274"/>
    </row>
    <row r="315" spans="1:3" ht="12" customHeight="1" x14ac:dyDescent="0.2">
      <c r="A315" s="274"/>
      <c r="B315" s="274"/>
      <c r="C315" s="274"/>
    </row>
    <row r="316" spans="1:3" ht="12" customHeight="1" x14ac:dyDescent="0.2">
      <c r="A316" s="274"/>
      <c r="B316" s="274"/>
      <c r="C316" s="274"/>
    </row>
    <row r="317" spans="1:3" ht="12" customHeight="1" x14ac:dyDescent="0.2">
      <c r="A317" s="274"/>
      <c r="B317" s="274"/>
      <c r="C317" s="274"/>
    </row>
    <row r="318" spans="1:3" ht="12" customHeight="1" x14ac:dyDescent="0.2">
      <c r="A318" s="274"/>
      <c r="B318" s="274"/>
      <c r="C318" s="274"/>
    </row>
    <row r="319" spans="1:3" ht="12" customHeight="1" x14ac:dyDescent="0.2">
      <c r="A319" s="274"/>
      <c r="B319" s="274"/>
      <c r="C319" s="274"/>
    </row>
    <row r="320" spans="1:3" ht="12" customHeight="1" x14ac:dyDescent="0.2">
      <c r="A320" s="274"/>
      <c r="B320" s="274"/>
      <c r="C320" s="274"/>
    </row>
    <row r="321" spans="1:10" ht="12" customHeight="1" x14ac:dyDescent="0.2">
      <c r="A321" s="274"/>
      <c r="B321" s="274"/>
      <c r="C321" s="274"/>
    </row>
    <row r="322" spans="1:10" ht="12" customHeight="1" x14ac:dyDescent="0.2">
      <c r="A322" s="274"/>
      <c r="B322" s="274"/>
      <c r="C322" s="274"/>
    </row>
    <row r="323" spans="1:10" ht="12" customHeight="1" x14ac:dyDescent="0.2">
      <c r="A323" s="274"/>
      <c r="B323" s="274"/>
      <c r="C323" s="274"/>
    </row>
    <row r="324" spans="1:10" ht="12" customHeight="1" x14ac:dyDescent="0.2">
      <c r="A324" s="274"/>
      <c r="B324" s="274"/>
      <c r="C324" s="274"/>
    </row>
    <row r="325" spans="1:10" ht="12" customHeight="1" x14ac:dyDescent="0.2">
      <c r="A325" s="274"/>
      <c r="B325" s="274"/>
      <c r="C325" s="274"/>
    </row>
    <row r="326" spans="1:10" ht="12" customHeight="1" x14ac:dyDescent="0.2">
      <c r="A326" s="274"/>
      <c r="B326" s="274"/>
      <c r="C326" s="274"/>
    </row>
    <row r="327" spans="1:10" ht="12" customHeight="1" x14ac:dyDescent="0.2">
      <c r="A327" s="274"/>
      <c r="B327" s="274"/>
      <c r="C327" s="274"/>
      <c r="J327" s="36"/>
    </row>
    <row r="328" spans="1:10" ht="12" customHeight="1" x14ac:dyDescent="0.2">
      <c r="A328" s="274"/>
      <c r="B328" s="274"/>
      <c r="C328" s="274"/>
    </row>
    <row r="329" spans="1:10" ht="12" customHeight="1" x14ac:dyDescent="0.2">
      <c r="A329" s="274"/>
      <c r="B329" s="274"/>
      <c r="C329" s="274"/>
    </row>
    <row r="330" spans="1:10" ht="12" customHeight="1" x14ac:dyDescent="0.2">
      <c r="A330" s="274"/>
      <c r="B330" s="274"/>
      <c r="C330" s="274"/>
    </row>
    <row r="331" spans="1:10" ht="12" customHeight="1" x14ac:dyDescent="0.2">
      <c r="A331" s="274"/>
      <c r="B331" s="274"/>
      <c r="C331" s="274"/>
    </row>
    <row r="332" spans="1:10" ht="12" customHeight="1" x14ac:dyDescent="0.2">
      <c r="A332" s="274"/>
      <c r="B332" s="274"/>
      <c r="C332" s="274"/>
    </row>
    <row r="333" spans="1:10" ht="12" customHeight="1" x14ac:dyDescent="0.2">
      <c r="A333" s="274"/>
      <c r="B333" s="274"/>
      <c r="C333" s="274"/>
    </row>
    <row r="334" spans="1:10" ht="12" customHeight="1" x14ac:dyDescent="0.2">
      <c r="A334" s="274"/>
      <c r="B334" s="274"/>
      <c r="C334" s="274"/>
    </row>
    <row r="335" spans="1:10" ht="12" customHeight="1" x14ac:dyDescent="0.2">
      <c r="A335" s="274"/>
      <c r="B335" s="274"/>
      <c r="C335" s="274"/>
    </row>
    <row r="336" spans="1:10" ht="12" customHeight="1" x14ac:dyDescent="0.2">
      <c r="A336" s="274"/>
      <c r="B336" s="274"/>
      <c r="C336" s="274"/>
    </row>
    <row r="337" spans="1:3" ht="12" customHeight="1" x14ac:dyDescent="0.2">
      <c r="A337" s="274"/>
      <c r="B337" s="274"/>
      <c r="C337" s="274"/>
    </row>
    <row r="338" spans="1:3" ht="12" customHeight="1" x14ac:dyDescent="0.2">
      <c r="A338" s="274"/>
      <c r="B338" s="274"/>
      <c r="C338" s="274"/>
    </row>
    <row r="339" spans="1:3" ht="12" customHeight="1" x14ac:dyDescent="0.2">
      <c r="A339" s="274"/>
      <c r="B339" s="274"/>
      <c r="C339" s="274"/>
    </row>
    <row r="340" spans="1:3" ht="12" customHeight="1" x14ac:dyDescent="0.2">
      <c r="A340" s="274"/>
      <c r="B340" s="274"/>
      <c r="C340" s="274"/>
    </row>
    <row r="341" spans="1:3" ht="12" customHeight="1" x14ac:dyDescent="0.2">
      <c r="A341" s="274"/>
      <c r="B341" s="274"/>
      <c r="C341" s="274"/>
    </row>
    <row r="342" spans="1:3" ht="14.45" customHeight="1" x14ac:dyDescent="0.2">
      <c r="A342" s="274"/>
      <c r="B342" s="274"/>
      <c r="C342" s="274"/>
    </row>
    <row r="343" spans="1:3" ht="12" customHeight="1" x14ac:dyDescent="0.2">
      <c r="A343" s="274"/>
      <c r="B343" s="274"/>
      <c r="C343" s="274"/>
    </row>
    <row r="344" spans="1:3" ht="12.6" customHeight="1" x14ac:dyDescent="0.2">
      <c r="A344" s="274"/>
      <c r="B344" s="274"/>
      <c r="C344" s="274"/>
    </row>
    <row r="345" spans="1:3" ht="12.6" customHeight="1" x14ac:dyDescent="0.2">
      <c r="A345" s="274"/>
      <c r="B345" s="274"/>
      <c r="C345" s="274"/>
    </row>
    <row r="346" spans="1:3" ht="12.6" customHeight="1" x14ac:dyDescent="0.2">
      <c r="A346" s="274"/>
      <c r="B346" s="274"/>
      <c r="C346" s="274"/>
    </row>
    <row r="347" spans="1:3" ht="12.6" customHeight="1" x14ac:dyDescent="0.2">
      <c r="A347" s="274"/>
      <c r="B347" s="274"/>
      <c r="C347" s="274"/>
    </row>
    <row r="348" spans="1:3" ht="12.6" customHeight="1" x14ac:dyDescent="0.2">
      <c r="A348" s="274"/>
      <c r="B348" s="274"/>
      <c r="C348" s="274"/>
    </row>
    <row r="349" spans="1:3" ht="12.6" customHeight="1" x14ac:dyDescent="0.2">
      <c r="A349" s="274"/>
      <c r="B349" s="274"/>
      <c r="C349" s="274"/>
    </row>
    <row r="350" spans="1:3" ht="12.95" customHeight="1" x14ac:dyDescent="0.2">
      <c r="A350" s="274"/>
      <c r="B350" s="274"/>
      <c r="C350" s="274"/>
    </row>
    <row r="351" spans="1:3" ht="12.75" customHeight="1" x14ac:dyDescent="0.2">
      <c r="A351" s="274"/>
      <c r="B351" s="274"/>
      <c r="C351" s="274"/>
    </row>
    <row r="352" spans="1:3" ht="12" customHeight="1" x14ac:dyDescent="0.2">
      <c r="A352" s="274"/>
      <c r="B352" s="274"/>
      <c r="C352" s="274"/>
    </row>
    <row r="353" spans="1:3" ht="15" customHeight="1" x14ac:dyDescent="0.2">
      <c r="A353" s="274"/>
      <c r="B353" s="274"/>
      <c r="C353" s="274"/>
    </row>
    <row r="354" spans="1:3" ht="12" x14ac:dyDescent="0.2">
      <c r="A354" s="19"/>
      <c r="B354" s="19"/>
      <c r="C354" s="19"/>
    </row>
    <row r="355" spans="1:3" ht="12" x14ac:dyDescent="0.2">
      <c r="A355" s="271" t="s">
        <v>183</v>
      </c>
      <c r="B355" s="271"/>
      <c r="C355" s="271"/>
    </row>
    <row r="356" spans="1:3" ht="12" x14ac:dyDescent="0.2">
      <c r="A356" s="271"/>
      <c r="B356" s="271"/>
      <c r="C356" s="271"/>
    </row>
  </sheetData>
  <sheetProtection algorithmName="SHA-512" hashValue="KAg9y6CL+n5yLi4UWvKY68DyxJhcOg3yyKUozg7KUi4aoRZG8gHkHV5eyVu5sdFUTG5Dzs6xows/ymKBcaJ4fQ==" saltValue="HhI0rLpi5fWN7pqmZ7w+OQ==" spinCount="100000" sheet="1" objects="1" scenarios="1"/>
  <mergeCells count="91">
    <mergeCell ref="A31:C31"/>
    <mergeCell ref="A129:B129"/>
    <mergeCell ref="A160:B160"/>
    <mergeCell ref="A172:B172"/>
    <mergeCell ref="A167:B167"/>
    <mergeCell ref="A171:B171"/>
    <mergeCell ref="A130:A131"/>
    <mergeCell ref="A161:C162"/>
    <mergeCell ref="B130:B131"/>
    <mergeCell ref="A126:B126"/>
    <mergeCell ref="A35:C36"/>
    <mergeCell ref="A75:C76"/>
    <mergeCell ref="A90:C91"/>
    <mergeCell ref="A41:B41"/>
    <mergeCell ref="A42:B42"/>
    <mergeCell ref="A80:B80"/>
    <mergeCell ref="A1:C1"/>
    <mergeCell ref="A6:B6"/>
    <mergeCell ref="A7:B7"/>
    <mergeCell ref="A12:B12"/>
    <mergeCell ref="A3:B3"/>
    <mergeCell ref="A2:C2"/>
    <mergeCell ref="A4:B4"/>
    <mergeCell ref="A87:B87"/>
    <mergeCell ref="A88:B88"/>
    <mergeCell ref="A17:C17"/>
    <mergeCell ref="A73:B73"/>
    <mergeCell ref="A21:B21"/>
    <mergeCell ref="A26:B26"/>
    <mergeCell ref="A61:B61"/>
    <mergeCell ref="A62:B62"/>
    <mergeCell ref="A53:C54"/>
    <mergeCell ref="A43:C44"/>
    <mergeCell ref="A52:B52"/>
    <mergeCell ref="A38:C39"/>
    <mergeCell ref="A51:B51"/>
    <mergeCell ref="A72:B72"/>
    <mergeCell ref="A63:C64"/>
    <mergeCell ref="A30:B30"/>
    <mergeCell ref="A47:B47"/>
    <mergeCell ref="A267:C267"/>
    <mergeCell ref="A263:C264"/>
    <mergeCell ref="A239:B239"/>
    <mergeCell ref="A33:C33"/>
    <mergeCell ref="A132:C136"/>
    <mergeCell ref="A243:C245"/>
    <mergeCell ref="A260:B260"/>
    <mergeCell ref="A261:B261"/>
    <mergeCell ref="A173:C175"/>
    <mergeCell ref="A251:B251"/>
    <mergeCell ref="B233:C233"/>
    <mergeCell ref="A128:B128"/>
    <mergeCell ref="A125:B125"/>
    <mergeCell ref="A98:B98"/>
    <mergeCell ref="A107:B107"/>
    <mergeCell ref="A116:B116"/>
    <mergeCell ref="C273:C274"/>
    <mergeCell ref="B287:C287"/>
    <mergeCell ref="A283:B283"/>
    <mergeCell ref="A278:B278"/>
    <mergeCell ref="A137:B137"/>
    <mergeCell ref="A149:B149"/>
    <mergeCell ref="A150:B150"/>
    <mergeCell ref="A151:C152"/>
    <mergeCell ref="A181:B181"/>
    <mergeCell ref="A182:B182"/>
    <mergeCell ref="A186:B186"/>
    <mergeCell ref="A238:B238"/>
    <mergeCell ref="A187:C188"/>
    <mergeCell ref="A185:B185"/>
    <mergeCell ref="A240:C240"/>
    <mergeCell ref="A159:B159"/>
    <mergeCell ref="A268:B268"/>
    <mergeCell ref="A282:B282"/>
    <mergeCell ref="A273:B274"/>
    <mergeCell ref="A271:B271"/>
    <mergeCell ref="A280:B280"/>
    <mergeCell ref="A270:B270"/>
    <mergeCell ref="A269:B269"/>
    <mergeCell ref="A272:B272"/>
    <mergeCell ref="A279:B279"/>
    <mergeCell ref="A275:B275"/>
    <mergeCell ref="A276:B276"/>
    <mergeCell ref="A277:B277"/>
    <mergeCell ref="A288:D288"/>
    <mergeCell ref="A281:B281"/>
    <mergeCell ref="A284:B284"/>
    <mergeCell ref="A355:C356"/>
    <mergeCell ref="A291:C298"/>
    <mergeCell ref="A290:C290"/>
    <mergeCell ref="A299:C353"/>
  </mergeCells>
  <conditionalFormatting sqref="A2:A5 B3 C3:D5 A266">
    <cfRule type="containsText" dxfId="93" priority="139" operator="containsText" text="Vyberte typ vlastnictví">
      <formula>NOT(ISERROR(SEARCH("Vyberte typ vlastnictví",A2)))</formula>
    </cfRule>
    <cfRule type="containsText" dxfId="92" priority="138" operator="containsText" text="Vyberte druh">
      <formula>NOT(ISERROR(SEARCH("Vyberte druh",A2)))</formula>
    </cfRule>
    <cfRule type="containsText" dxfId="91" priority="144" operator="containsText" text="Vyberte druh orgánu">
      <formula>NOT(ISERROR(SEARCH("Vyberte druh orgánu",A2)))</formula>
    </cfRule>
    <cfRule type="containsText" dxfId="90" priority="143" operator="containsText" text="Vyberte předmět">
      <formula>NOT(ISERROR(SEARCH("Vyberte předmět",A2)))</formula>
    </cfRule>
    <cfRule type="containsText" dxfId="89" priority="142" operator="containsText" text="Vyberte způsob">
      <formula>NOT(ISERROR(SEARCH("Vyberte způsob",A2)))</formula>
    </cfRule>
    <cfRule type="containsText" dxfId="88" priority="141" operator="containsText" text="Vyberte druh činnosti">
      <formula>NOT(ISERROR(SEARCH("Vyberte druh činnosti",A2)))</formula>
    </cfRule>
  </conditionalFormatting>
  <conditionalFormatting sqref="A4 B130:B131">
    <cfRule type="expression" dxfId="87" priority="6">
      <formula>$E$1=0</formula>
    </cfRule>
  </conditionalFormatting>
  <conditionalFormatting sqref="A132">
    <cfRule type="containsText" dxfId="86" priority="97" operator="containsText" text="Vyberte druh činnosti">
      <formula>NOT(ISERROR(SEARCH("Vyberte druh činnosti",A132)))</formula>
    </cfRule>
    <cfRule type="containsText" dxfId="85" priority="98" operator="containsText" text="Vyberte způsob">
      <formula>NOT(ISERROR(SEARCH("Vyberte způsob",A132)))</formula>
    </cfRule>
    <cfRule type="containsText" dxfId="84" priority="99" operator="containsText" text="Vyberte předmět">
      <formula>NOT(ISERROR(SEARCH("Vyberte předmět",A132)))</formula>
    </cfRule>
    <cfRule type="containsText" dxfId="83" priority="100" operator="containsText" text="Vyberte druh orgánu">
      <formula>NOT(ISERROR(SEARCH("Vyberte druh orgánu",A132)))</formula>
    </cfRule>
    <cfRule type="containsText" dxfId="82" priority="94" operator="containsText" text="Vyberte druh">
      <formula>NOT(ISERROR(SEARCH("Vyberte druh",A132)))</formula>
    </cfRule>
    <cfRule type="containsText" dxfId="81" priority="95" operator="containsText" text="Vyberte typ vlastnictví">
      <formula>NOT(ISERROR(SEARCH("Vyberte typ vlastnictví",A132)))</formula>
    </cfRule>
    <cfRule type="containsText" dxfId="80" priority="96" operator="containsText" text="Vyberte druh nemovité věci">
      <formula>NOT(ISERROR(SEARCH("Vyberte druh nemovité věci",A132)))</formula>
    </cfRule>
  </conditionalFormatting>
  <conditionalFormatting sqref="A192:B192 A202:B202 A212:B212 A222:B222 A228:B228 A234:B234 E122 E125:E127 A193:D193 A194:B194 A203:D203 A204:B204 A213:D213 A214:B214 A223:D223 A224:B224 A229:D229 A230:B230 A235:D235 A236:B236">
    <cfRule type="containsText" dxfId="79" priority="149" operator="containsText" text="Vyberte druh příjmu">
      <formula>NOT(ISERROR(SEARCH("Vyberte druh příjmu",A122)))</formula>
    </cfRule>
  </conditionalFormatting>
  <conditionalFormatting sqref="B23 B46 B67 B77:B78 B94 B103 B112 B121 B138:B140 B147 B153 B156 B166 B178:B179 B192 B202 B212 B222 B228 B234">
    <cfRule type="expression" dxfId="78" priority="9">
      <formula>$E$1=0</formula>
    </cfRule>
  </conditionalFormatting>
  <conditionalFormatting sqref="B23 B77:B78 B138:B140 B178:B179 B156 B166 B94 B103 B112 B121 B153 B67 B192 B202 B212 B222 B228 B234 B46 B147">
    <cfRule type="expression" dxfId="77" priority="2939">
      <formula>#REF!=0</formula>
    </cfRule>
  </conditionalFormatting>
  <conditionalFormatting sqref="B23">
    <cfRule type="containsText" dxfId="76" priority="2425" operator="containsText" text="Vyberte funkci">
      <formula>NOT(ISERROR(SEARCH("Vyberte funkci",B23)))</formula>
    </cfRule>
  </conditionalFormatting>
  <conditionalFormatting sqref="B32">
    <cfRule type="cellIs" dxfId="75" priority="22" operator="equal">
      <formula>"2018"</formula>
    </cfRule>
    <cfRule type="expression" dxfId="74" priority="25">
      <formula>$B$32=""</formula>
    </cfRule>
  </conditionalFormatting>
  <conditionalFormatting sqref="B45:B50 B67:B71 A77:B78 A94:B95 A103:B104 A112:B113 A121:D122 B138:B140 B147 B153 B156:B158 B165:D166 B177:B179 B191:D194 A192:B192 B201:D204 A202:B202 B211:D214 A212:B212 B221:D231 A222:B222 A228:B228 A234:B234 A1:A5 F1:XFD1048576 B3 C3:D7 A8:A10 B8:B11 C11:D12 A13:A16 B15 E18:E31 C19:D19 A19:B20 C21:D21 A22:A25 B24:B25 C26:D26 A27:B29 A32:A34 E33:E73 C41:D42 C45:D45 A45:A52 C47:D52 B55:B59 A55:A60 C55:D62 A62 B65 A65:A71 C65:D74 A73 E75:E1048576 A79 C79:D89 B81:B85 A81:A86 A93:D93 A96:A119 C96:D120 B99:B100 A102:D102 B108:B109 A111:D111 B117:B118 A120:B120 B123:B124 A123:A126 C124:D125 B127 C128:D129 A132 A138:A146 C141:D150 B142:B144 A148:A150 A153:A156 C154:D160 A158:A160 A163:D163 C164:D164 A164:A172 C167:D172 B168:B169 C176:D176 A176:A180 C178:D179 C181:D186 A182:A186 B185:B186 C191:D210 A191:A211 A193:D193 A194:B194 B197:B199 A203:D203 A204:B204 B207:B209 A213:D213 A214:B214 A215:A231 C215:D231 B217:B219 A223:D223 A224:B224 A229:D229 A230:B230 A232:D232 B233 A233:A242 C234:D235 B235 A236:D236 C237:C239 D237:D242 A246 B246:D248 A247:D248 A249:A254 C249:D254 B250 B252:B253 A255:D259 A260:A262 C260:D262 A266 C268:D268 A285:B285 C285:D286 D287 A289:B289 D289:D1048576 A357:C1048576">
    <cfRule type="cellIs" dxfId="73" priority="147" operator="equal">
      <formula>#REF!</formula>
    </cfRule>
  </conditionalFormatting>
  <conditionalFormatting sqref="B46">
    <cfRule type="containsText" dxfId="72" priority="103" operator="containsText" text="Vyberte způsob podnikání">
      <formula>NOT(ISERROR(SEARCH("Vyberte způsob podnikání",B46)))</formula>
    </cfRule>
  </conditionalFormatting>
  <conditionalFormatting sqref="B67">
    <cfRule type="containsText" dxfId="71" priority="152" operator="containsText" text="Vyberte druh orgánu">
      <formula>NOT(ISERROR(SEARCH("Vyberte druh orgánu",B67)))</formula>
    </cfRule>
  </conditionalFormatting>
  <conditionalFormatting sqref="B77">
    <cfRule type="containsText" dxfId="70" priority="162" operator="containsText" text="Vyberte předmět">
      <formula>NOT(ISERROR(SEARCH("Vyberte předmět",B77)))</formula>
    </cfRule>
  </conditionalFormatting>
  <conditionalFormatting sqref="B78">
    <cfRule type="containsText" dxfId="69" priority="160" operator="containsText" text="Vyberte způsob">
      <formula>NOT(ISERROR(SEARCH("Vyberte způsob",B78)))</formula>
    </cfRule>
    <cfRule type="containsText" dxfId="68" priority="161" stopIfTrue="1" operator="containsText" text="Vyberte způsob">
      <formula>NOT(ISERROR(SEARCH("Vyberte způsob",B78)))</formula>
    </cfRule>
  </conditionalFormatting>
  <conditionalFormatting sqref="B94:B95 B103:B104 B112:B113 B121:B122">
    <cfRule type="containsText" dxfId="67" priority="156" operator="containsText" text="Vyberte druh činnosti">
      <formula>NOT(ISERROR(SEARCH("Vyberte druh činnosti",B94)))</formula>
    </cfRule>
  </conditionalFormatting>
  <conditionalFormatting sqref="B138:B140">
    <cfRule type="containsText" dxfId="66" priority="159" operator="containsText" text="Vyberte druh nemovité věci">
      <formula>NOT(ISERROR(SEARCH("Vyberte druh nemovité věci",B138)))</formula>
    </cfRule>
  </conditionalFormatting>
  <conditionalFormatting sqref="B139:B140">
    <cfRule type="containsText" dxfId="65" priority="13" operator="containsText" text="Vyberte specifikaci druhu">
      <formula>NOT(ISERROR(SEARCH("Vyberte specifikaci druhu",B139)))</formula>
    </cfRule>
  </conditionalFormatting>
  <conditionalFormatting sqref="B140 B178">
    <cfRule type="containsText" dxfId="64" priority="158" operator="containsText" text="Vyberte způsob nabytí">
      <formula>NOT(ISERROR(SEARCH("Vyberte způsob nabytí",B140)))</formula>
    </cfRule>
  </conditionalFormatting>
  <conditionalFormatting sqref="B147">
    <cfRule type="containsText" dxfId="63" priority="12" operator="containsText" text="Vyberte typ vlastnictví">
      <formula>NOT(ISERROR(SEARCH("Vyberte typ vlastnictví",B147)))</formula>
    </cfRule>
  </conditionalFormatting>
  <conditionalFormatting sqref="B153">
    <cfRule type="containsText" dxfId="62" priority="154" operator="containsText" text="Vyberte druh">
      <formula>NOT(ISERROR(SEARCH("Vyberte druh",B153)))</formula>
    </cfRule>
  </conditionalFormatting>
  <conditionalFormatting sqref="B287:C288">
    <cfRule type="containsText" dxfId="61" priority="24" operator="containsText" text="Na straně č. 1 vyplňte počátek období, za které oznámení podáváte!">
      <formula>NOT(ISERROR(SEARCH("Na straně č. 1 vyplňte počátek období, za které oznámení podáváte!",B287)))</formula>
    </cfRule>
    <cfRule type="expression" dxfId="60" priority="23">
      <formula>$B$32="2018"</formula>
    </cfRule>
  </conditionalFormatting>
  <conditionalFormatting sqref="B290:C298 A290:A299 A354:C356">
    <cfRule type="expression" dxfId="59" priority="1">
      <formula>$E$1=2</formula>
    </cfRule>
    <cfRule type="expression" dxfId="58" priority="8">
      <formula>$E$1=1</formula>
    </cfRule>
  </conditionalFormatting>
  <conditionalFormatting sqref="B156:D156 B166:D166 B179 E98 E109:E110">
    <cfRule type="containsText" dxfId="57" priority="157" operator="containsText" text="Vyberte typ vlastnictví">
      <formula>NOT(ISERROR(SEARCH("Vyberte typ vlastnictví",B98)))</formula>
    </cfRule>
  </conditionalFormatting>
  <conditionalFormatting sqref="C22:D22">
    <cfRule type="containsText" dxfId="56" priority="84" operator="containsText" text="Vyberte organizaci">
      <formula>NOT(ISERROR(SEARCH("Vyberte organizaci",C22)))</formula>
    </cfRule>
  </conditionalFormatting>
  <dataValidations disablePrompts="1" count="1">
    <dataValidation type="list" allowBlank="1" showInputMessage="1" showErrorMessage="1" sqref="C166:D166" xr:uid="{00000000-0002-0000-0000-000000000000}">
      <formula1>#REF!</formula1>
    </dataValidation>
  </dataValidations>
  <pageMargins left="0.70866141732283505" right="0.70866141732283505" top="0.59055118110236204" bottom="0.59055118110236204" header="0.31496062992126" footer="0.31496062992126"/>
  <pageSetup paperSize="9" orientation="portrait" r:id="rId1"/>
  <headerFooter>
    <oddHeader xml:space="preserve">&amp;L
&amp;C </oddHeader>
    <oddFooter>&amp;L&amp;8OZ 3 - NS/12/2024&amp;C &amp;R&amp;8&amp;P</oddFooter>
    <firstFooter>&amp;LOZ 3 - NS/4/2019</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54" r:id="rId4" name="Button 30">
              <controlPr defaultSize="0" print="0" autoFill="0" autoPict="0" macro="[0]!Spolecnikneboclen_pridat">
                <anchor moveWithCells="1" sizeWithCells="1">
                  <from>
                    <xdr:col>3</xdr:col>
                    <xdr:colOff>0</xdr:colOff>
                    <xdr:row>0</xdr:row>
                    <xdr:rowOff>0</xdr:rowOff>
                  </from>
                  <to>
                    <xdr:col>3</xdr:col>
                    <xdr:colOff>0</xdr:colOff>
                    <xdr:row>0</xdr:row>
                    <xdr:rowOff>0</xdr:rowOff>
                  </to>
                </anchor>
              </controlPr>
            </control>
          </mc:Choice>
        </mc:AlternateContent>
        <mc:AlternateContent xmlns:mc="http://schemas.openxmlformats.org/markup-compatibility/2006">
          <mc:Choice Requires="x14">
            <control shapeId="1055" r:id="rId5" name="Button 31">
              <controlPr defaultSize="0" print="0" autoFill="0" autoPict="0" macro="[0]!Spolecnikneboclen">
                <anchor moveWithCells="1" sizeWithCells="1">
                  <from>
                    <xdr:col>3</xdr:col>
                    <xdr:colOff>0</xdr:colOff>
                    <xdr:row>0</xdr:row>
                    <xdr:rowOff>0</xdr:rowOff>
                  </from>
                  <to>
                    <xdr:col>3</xdr:col>
                    <xdr:colOff>0</xdr:colOff>
                    <xdr:row>0</xdr:row>
                    <xdr:rowOff>0</xdr:rowOff>
                  </to>
                </anchor>
              </controlPr>
            </control>
          </mc:Choice>
        </mc:AlternateContent>
        <mc:AlternateContent xmlns:mc="http://schemas.openxmlformats.org/markup-compatibility/2006">
          <mc:Choice Requires="x14">
            <control shapeId="1577" r:id="rId6" name="Option Button 553">
              <controlPr defaultSize="0" autoFill="0" autoLine="0" autoPict="0">
                <anchor moveWithCells="1" sizeWithCells="1">
                  <from>
                    <xdr:col>1</xdr:col>
                    <xdr:colOff>3228975</xdr:colOff>
                    <xdr:row>42</xdr:row>
                    <xdr:rowOff>152400</xdr:rowOff>
                  </from>
                  <to>
                    <xdr:col>1</xdr:col>
                    <xdr:colOff>3705225</xdr:colOff>
                    <xdr:row>43</xdr:row>
                    <xdr:rowOff>142875</xdr:rowOff>
                  </to>
                </anchor>
              </controlPr>
            </control>
          </mc:Choice>
        </mc:AlternateContent>
        <mc:AlternateContent xmlns:mc="http://schemas.openxmlformats.org/markup-compatibility/2006">
          <mc:Choice Requires="x14">
            <control shapeId="1578" r:id="rId7" name="Option Button 554">
              <controlPr defaultSize="0" autoFill="0" autoLine="0" autoPict="0">
                <anchor moveWithCells="1" sizeWithCells="1">
                  <from>
                    <xdr:col>1</xdr:col>
                    <xdr:colOff>3838575</xdr:colOff>
                    <xdr:row>42</xdr:row>
                    <xdr:rowOff>152400</xdr:rowOff>
                  </from>
                  <to>
                    <xdr:col>2</xdr:col>
                    <xdr:colOff>285750</xdr:colOff>
                    <xdr:row>43</xdr:row>
                    <xdr:rowOff>142875</xdr:rowOff>
                  </to>
                </anchor>
              </controlPr>
            </control>
          </mc:Choice>
        </mc:AlternateContent>
        <mc:AlternateContent xmlns:mc="http://schemas.openxmlformats.org/markup-compatibility/2006">
          <mc:Choice Requires="x14">
            <control shapeId="1579" r:id="rId8" name="Group Box 555">
              <controlPr defaultSize="0" print="0" autoFill="0" autoPict="0">
                <anchor moveWithCells="1" sizeWithCells="1">
                  <from>
                    <xdr:col>1</xdr:col>
                    <xdr:colOff>3200400</xdr:colOff>
                    <xdr:row>42</xdr:row>
                    <xdr:rowOff>142875</xdr:rowOff>
                  </from>
                  <to>
                    <xdr:col>3</xdr:col>
                    <xdr:colOff>0</xdr:colOff>
                    <xdr:row>44</xdr:row>
                    <xdr:rowOff>0</xdr:rowOff>
                  </to>
                </anchor>
              </controlPr>
            </control>
          </mc:Choice>
        </mc:AlternateContent>
        <mc:AlternateContent xmlns:mc="http://schemas.openxmlformats.org/markup-compatibility/2006">
          <mc:Choice Requires="x14">
            <control shapeId="1581" r:id="rId9" name="Option Button 557">
              <controlPr defaultSize="0" autoFill="0" autoLine="0" autoPict="0">
                <anchor moveWithCells="1" sizeWithCells="1">
                  <from>
                    <xdr:col>1</xdr:col>
                    <xdr:colOff>3248025</xdr:colOff>
                    <xdr:row>50</xdr:row>
                    <xdr:rowOff>9525</xdr:rowOff>
                  </from>
                  <to>
                    <xdr:col>1</xdr:col>
                    <xdr:colOff>3686175</xdr:colOff>
                    <xdr:row>51</xdr:row>
                    <xdr:rowOff>85725</xdr:rowOff>
                  </to>
                </anchor>
              </controlPr>
            </control>
          </mc:Choice>
        </mc:AlternateContent>
        <mc:AlternateContent xmlns:mc="http://schemas.openxmlformats.org/markup-compatibility/2006">
          <mc:Choice Requires="x14">
            <control shapeId="1582" r:id="rId10" name="Option Button 558">
              <controlPr defaultSize="0" autoFill="0" autoLine="0" autoPict="0">
                <anchor moveWithCells="1" sizeWithCells="1">
                  <from>
                    <xdr:col>1</xdr:col>
                    <xdr:colOff>3848100</xdr:colOff>
                    <xdr:row>50</xdr:row>
                    <xdr:rowOff>9525</xdr:rowOff>
                  </from>
                  <to>
                    <xdr:col>2</xdr:col>
                    <xdr:colOff>276225</xdr:colOff>
                    <xdr:row>51</xdr:row>
                    <xdr:rowOff>85725</xdr:rowOff>
                  </to>
                </anchor>
              </controlPr>
            </control>
          </mc:Choice>
        </mc:AlternateContent>
        <mc:AlternateContent xmlns:mc="http://schemas.openxmlformats.org/markup-compatibility/2006">
          <mc:Choice Requires="x14">
            <control shapeId="1583" r:id="rId11" name="Group Box 559">
              <controlPr defaultSize="0" print="0" autoFill="0" autoPict="0">
                <anchor moveWithCells="1" sizeWithCells="1">
                  <from>
                    <xdr:col>1</xdr:col>
                    <xdr:colOff>3209925</xdr:colOff>
                    <xdr:row>50</xdr:row>
                    <xdr:rowOff>0</xdr:rowOff>
                  </from>
                  <to>
                    <xdr:col>3</xdr:col>
                    <xdr:colOff>0</xdr:colOff>
                    <xdr:row>51</xdr:row>
                    <xdr:rowOff>133350</xdr:rowOff>
                  </to>
                </anchor>
              </controlPr>
            </control>
          </mc:Choice>
        </mc:AlternateContent>
        <mc:AlternateContent xmlns:mc="http://schemas.openxmlformats.org/markup-compatibility/2006">
          <mc:Choice Requires="x14">
            <control shapeId="1587" r:id="rId12" name="Option Button 563">
              <controlPr defaultSize="0" autoFill="0" autoLine="0" autoPict="0">
                <anchor moveWithCells="1" sizeWithCells="1">
                  <from>
                    <xdr:col>1</xdr:col>
                    <xdr:colOff>3219450</xdr:colOff>
                    <xdr:row>52</xdr:row>
                    <xdr:rowOff>161925</xdr:rowOff>
                  </from>
                  <to>
                    <xdr:col>1</xdr:col>
                    <xdr:colOff>3695700</xdr:colOff>
                    <xdr:row>54</xdr:row>
                    <xdr:rowOff>0</xdr:rowOff>
                  </to>
                </anchor>
              </controlPr>
            </control>
          </mc:Choice>
        </mc:AlternateContent>
        <mc:AlternateContent xmlns:mc="http://schemas.openxmlformats.org/markup-compatibility/2006">
          <mc:Choice Requires="x14">
            <control shapeId="1588" r:id="rId13" name="Option Button 564">
              <controlPr defaultSize="0" autoFill="0" autoLine="0" autoPict="0">
                <anchor moveWithCells="1" sizeWithCells="1">
                  <from>
                    <xdr:col>1</xdr:col>
                    <xdr:colOff>3829050</xdr:colOff>
                    <xdr:row>52</xdr:row>
                    <xdr:rowOff>171450</xdr:rowOff>
                  </from>
                  <to>
                    <xdr:col>2</xdr:col>
                    <xdr:colOff>276225</xdr:colOff>
                    <xdr:row>54</xdr:row>
                    <xdr:rowOff>9525</xdr:rowOff>
                  </to>
                </anchor>
              </controlPr>
            </control>
          </mc:Choice>
        </mc:AlternateContent>
        <mc:AlternateContent xmlns:mc="http://schemas.openxmlformats.org/markup-compatibility/2006">
          <mc:Choice Requires="x14">
            <control shapeId="1589" r:id="rId14" name="Group Box 565">
              <controlPr defaultSize="0" print="0" autoFill="0" autoPict="0">
                <anchor moveWithCells="1" sizeWithCells="1">
                  <from>
                    <xdr:col>1</xdr:col>
                    <xdr:colOff>3200400</xdr:colOff>
                    <xdr:row>52</xdr:row>
                    <xdr:rowOff>171450</xdr:rowOff>
                  </from>
                  <to>
                    <xdr:col>3</xdr:col>
                    <xdr:colOff>0</xdr:colOff>
                    <xdr:row>54</xdr:row>
                    <xdr:rowOff>0</xdr:rowOff>
                  </to>
                </anchor>
              </controlPr>
            </control>
          </mc:Choice>
        </mc:AlternateContent>
        <mc:AlternateContent xmlns:mc="http://schemas.openxmlformats.org/markup-compatibility/2006">
          <mc:Choice Requires="x14">
            <control shapeId="1595" r:id="rId15" name="Option Button 571">
              <controlPr defaultSize="0" autoFill="0" autoLine="0" autoPict="0">
                <anchor moveWithCells="1" sizeWithCells="1">
                  <from>
                    <xdr:col>1</xdr:col>
                    <xdr:colOff>3228975</xdr:colOff>
                    <xdr:row>62</xdr:row>
                    <xdr:rowOff>152400</xdr:rowOff>
                  </from>
                  <to>
                    <xdr:col>1</xdr:col>
                    <xdr:colOff>3705225</xdr:colOff>
                    <xdr:row>63</xdr:row>
                    <xdr:rowOff>142875</xdr:rowOff>
                  </to>
                </anchor>
              </controlPr>
            </control>
          </mc:Choice>
        </mc:AlternateContent>
        <mc:AlternateContent xmlns:mc="http://schemas.openxmlformats.org/markup-compatibility/2006">
          <mc:Choice Requires="x14">
            <control shapeId="1596" r:id="rId16" name="Option Button 572">
              <controlPr defaultSize="0" autoFill="0" autoLine="0" autoPict="0">
                <anchor moveWithCells="1" sizeWithCells="1">
                  <from>
                    <xdr:col>1</xdr:col>
                    <xdr:colOff>3838575</xdr:colOff>
                    <xdr:row>62</xdr:row>
                    <xdr:rowOff>152400</xdr:rowOff>
                  </from>
                  <to>
                    <xdr:col>2</xdr:col>
                    <xdr:colOff>285750</xdr:colOff>
                    <xdr:row>63</xdr:row>
                    <xdr:rowOff>142875</xdr:rowOff>
                  </to>
                </anchor>
              </controlPr>
            </control>
          </mc:Choice>
        </mc:AlternateContent>
        <mc:AlternateContent xmlns:mc="http://schemas.openxmlformats.org/markup-compatibility/2006">
          <mc:Choice Requires="x14">
            <control shapeId="1597" r:id="rId17" name="Group Box 573">
              <controlPr defaultSize="0" print="0" autoFill="0" autoPict="0">
                <anchor moveWithCells="1" sizeWithCells="1">
                  <from>
                    <xdr:col>1</xdr:col>
                    <xdr:colOff>3200400</xdr:colOff>
                    <xdr:row>62</xdr:row>
                    <xdr:rowOff>142875</xdr:rowOff>
                  </from>
                  <to>
                    <xdr:col>3</xdr:col>
                    <xdr:colOff>0</xdr:colOff>
                    <xdr:row>64</xdr:row>
                    <xdr:rowOff>0</xdr:rowOff>
                  </to>
                </anchor>
              </controlPr>
            </control>
          </mc:Choice>
        </mc:AlternateContent>
        <mc:AlternateContent xmlns:mc="http://schemas.openxmlformats.org/markup-compatibility/2006">
          <mc:Choice Requires="x14">
            <control shapeId="1599" r:id="rId18" name="Option Button 575">
              <controlPr defaultSize="0" autoFill="0" autoLine="0" autoPict="0">
                <anchor moveWithCells="1" sizeWithCells="1">
                  <from>
                    <xdr:col>1</xdr:col>
                    <xdr:colOff>3228975</xdr:colOff>
                    <xdr:row>74</xdr:row>
                    <xdr:rowOff>152400</xdr:rowOff>
                  </from>
                  <to>
                    <xdr:col>1</xdr:col>
                    <xdr:colOff>3705225</xdr:colOff>
                    <xdr:row>75</xdr:row>
                    <xdr:rowOff>142875</xdr:rowOff>
                  </to>
                </anchor>
              </controlPr>
            </control>
          </mc:Choice>
        </mc:AlternateContent>
        <mc:AlternateContent xmlns:mc="http://schemas.openxmlformats.org/markup-compatibility/2006">
          <mc:Choice Requires="x14">
            <control shapeId="1600" r:id="rId19" name="Option Button 576">
              <controlPr defaultSize="0" autoFill="0" autoLine="0" autoPict="0">
                <anchor moveWithCells="1" sizeWithCells="1">
                  <from>
                    <xdr:col>1</xdr:col>
                    <xdr:colOff>3838575</xdr:colOff>
                    <xdr:row>74</xdr:row>
                    <xdr:rowOff>152400</xdr:rowOff>
                  </from>
                  <to>
                    <xdr:col>2</xdr:col>
                    <xdr:colOff>285750</xdr:colOff>
                    <xdr:row>75</xdr:row>
                    <xdr:rowOff>142875</xdr:rowOff>
                  </to>
                </anchor>
              </controlPr>
            </control>
          </mc:Choice>
        </mc:AlternateContent>
        <mc:AlternateContent xmlns:mc="http://schemas.openxmlformats.org/markup-compatibility/2006">
          <mc:Choice Requires="x14">
            <control shapeId="1601" r:id="rId20" name="Group Box 577">
              <controlPr defaultSize="0" print="0" autoFill="0" autoPict="0">
                <anchor moveWithCells="1" sizeWithCells="1">
                  <from>
                    <xdr:col>1</xdr:col>
                    <xdr:colOff>3200400</xdr:colOff>
                    <xdr:row>74</xdr:row>
                    <xdr:rowOff>142875</xdr:rowOff>
                  </from>
                  <to>
                    <xdr:col>3</xdr:col>
                    <xdr:colOff>0</xdr:colOff>
                    <xdr:row>76</xdr:row>
                    <xdr:rowOff>0</xdr:rowOff>
                  </to>
                </anchor>
              </controlPr>
            </control>
          </mc:Choice>
        </mc:AlternateContent>
        <mc:AlternateContent xmlns:mc="http://schemas.openxmlformats.org/markup-compatibility/2006">
          <mc:Choice Requires="x14">
            <control shapeId="1603" r:id="rId21" name="Option Button 579">
              <controlPr defaultSize="0" autoFill="0" autoLine="0" autoPict="0">
                <anchor moveWithCells="1" sizeWithCells="1">
                  <from>
                    <xdr:col>1</xdr:col>
                    <xdr:colOff>3228975</xdr:colOff>
                    <xdr:row>90</xdr:row>
                    <xdr:rowOff>152400</xdr:rowOff>
                  </from>
                  <to>
                    <xdr:col>1</xdr:col>
                    <xdr:colOff>3705225</xdr:colOff>
                    <xdr:row>91</xdr:row>
                    <xdr:rowOff>142875</xdr:rowOff>
                  </to>
                </anchor>
              </controlPr>
            </control>
          </mc:Choice>
        </mc:AlternateContent>
        <mc:AlternateContent xmlns:mc="http://schemas.openxmlformats.org/markup-compatibility/2006">
          <mc:Choice Requires="x14">
            <control shapeId="1604" r:id="rId22" name="Option Button 580">
              <controlPr defaultSize="0" autoFill="0" autoLine="0" autoPict="0">
                <anchor moveWithCells="1" sizeWithCells="1">
                  <from>
                    <xdr:col>1</xdr:col>
                    <xdr:colOff>3838575</xdr:colOff>
                    <xdr:row>90</xdr:row>
                    <xdr:rowOff>152400</xdr:rowOff>
                  </from>
                  <to>
                    <xdr:col>2</xdr:col>
                    <xdr:colOff>285750</xdr:colOff>
                    <xdr:row>91</xdr:row>
                    <xdr:rowOff>142875</xdr:rowOff>
                  </to>
                </anchor>
              </controlPr>
            </control>
          </mc:Choice>
        </mc:AlternateContent>
        <mc:AlternateContent xmlns:mc="http://schemas.openxmlformats.org/markup-compatibility/2006">
          <mc:Choice Requires="x14">
            <control shapeId="1605" r:id="rId23" name="Group Box 581">
              <controlPr defaultSize="0" print="0" autoFill="0" autoPict="0">
                <anchor moveWithCells="1" sizeWithCells="1">
                  <from>
                    <xdr:col>1</xdr:col>
                    <xdr:colOff>3200400</xdr:colOff>
                    <xdr:row>90</xdr:row>
                    <xdr:rowOff>142875</xdr:rowOff>
                  </from>
                  <to>
                    <xdr:col>3</xdr:col>
                    <xdr:colOff>0</xdr:colOff>
                    <xdr:row>92</xdr:row>
                    <xdr:rowOff>0</xdr:rowOff>
                  </to>
                </anchor>
              </controlPr>
            </control>
          </mc:Choice>
        </mc:AlternateContent>
        <mc:AlternateContent xmlns:mc="http://schemas.openxmlformats.org/markup-compatibility/2006">
          <mc:Choice Requires="x14">
            <control shapeId="1607" r:id="rId24" name="Option Button 583">
              <controlPr defaultSize="0" autoFill="0" autoLine="0" autoPict="0">
                <anchor moveWithCells="1" sizeWithCells="1">
                  <from>
                    <xdr:col>1</xdr:col>
                    <xdr:colOff>3228975</xdr:colOff>
                    <xdr:row>129</xdr:row>
                    <xdr:rowOff>133350</xdr:rowOff>
                  </from>
                  <to>
                    <xdr:col>1</xdr:col>
                    <xdr:colOff>3705225</xdr:colOff>
                    <xdr:row>130</xdr:row>
                    <xdr:rowOff>142875</xdr:rowOff>
                  </to>
                </anchor>
              </controlPr>
            </control>
          </mc:Choice>
        </mc:AlternateContent>
        <mc:AlternateContent xmlns:mc="http://schemas.openxmlformats.org/markup-compatibility/2006">
          <mc:Choice Requires="x14">
            <control shapeId="1608" r:id="rId25" name="Option Button 584">
              <controlPr defaultSize="0" autoFill="0" autoLine="0" autoPict="0">
                <anchor moveWithCells="1" sizeWithCells="1">
                  <from>
                    <xdr:col>1</xdr:col>
                    <xdr:colOff>3838575</xdr:colOff>
                    <xdr:row>129</xdr:row>
                    <xdr:rowOff>133350</xdr:rowOff>
                  </from>
                  <to>
                    <xdr:col>2</xdr:col>
                    <xdr:colOff>285750</xdr:colOff>
                    <xdr:row>130</xdr:row>
                    <xdr:rowOff>142875</xdr:rowOff>
                  </to>
                </anchor>
              </controlPr>
            </control>
          </mc:Choice>
        </mc:AlternateContent>
        <mc:AlternateContent xmlns:mc="http://schemas.openxmlformats.org/markup-compatibility/2006">
          <mc:Choice Requires="x14">
            <control shapeId="1609" r:id="rId26" name="Group Box 585">
              <controlPr defaultSize="0" print="0" autoFill="0" autoPict="0">
                <anchor moveWithCells="1" sizeWithCells="1">
                  <from>
                    <xdr:col>1</xdr:col>
                    <xdr:colOff>3200400</xdr:colOff>
                    <xdr:row>129</xdr:row>
                    <xdr:rowOff>123825</xdr:rowOff>
                  </from>
                  <to>
                    <xdr:col>3</xdr:col>
                    <xdr:colOff>0</xdr:colOff>
                    <xdr:row>131</xdr:row>
                    <xdr:rowOff>0</xdr:rowOff>
                  </to>
                </anchor>
              </controlPr>
            </control>
          </mc:Choice>
        </mc:AlternateContent>
        <mc:AlternateContent xmlns:mc="http://schemas.openxmlformats.org/markup-compatibility/2006">
          <mc:Choice Requires="x14">
            <control shapeId="1615" r:id="rId27" name="Option Button 591">
              <controlPr defaultSize="0" autoFill="0" autoLine="0" autoPict="0">
                <anchor moveWithCells="1" sizeWithCells="1">
                  <from>
                    <xdr:col>1</xdr:col>
                    <xdr:colOff>3238500</xdr:colOff>
                    <xdr:row>150</xdr:row>
                    <xdr:rowOff>85725</xdr:rowOff>
                  </from>
                  <to>
                    <xdr:col>1</xdr:col>
                    <xdr:colOff>3714750</xdr:colOff>
                    <xdr:row>151</xdr:row>
                    <xdr:rowOff>85725</xdr:rowOff>
                  </to>
                </anchor>
              </controlPr>
            </control>
          </mc:Choice>
        </mc:AlternateContent>
        <mc:AlternateContent xmlns:mc="http://schemas.openxmlformats.org/markup-compatibility/2006">
          <mc:Choice Requires="x14">
            <control shapeId="1616" r:id="rId28" name="Option Button 592">
              <controlPr defaultSize="0" autoFill="0" autoLine="0" autoPict="0">
                <anchor moveWithCells="1" sizeWithCells="1">
                  <from>
                    <xdr:col>1</xdr:col>
                    <xdr:colOff>3838575</xdr:colOff>
                    <xdr:row>150</xdr:row>
                    <xdr:rowOff>95250</xdr:rowOff>
                  </from>
                  <to>
                    <xdr:col>2</xdr:col>
                    <xdr:colOff>285750</xdr:colOff>
                    <xdr:row>151</xdr:row>
                    <xdr:rowOff>95250</xdr:rowOff>
                  </to>
                </anchor>
              </controlPr>
            </control>
          </mc:Choice>
        </mc:AlternateContent>
        <mc:AlternateContent xmlns:mc="http://schemas.openxmlformats.org/markup-compatibility/2006">
          <mc:Choice Requires="x14">
            <control shapeId="1617" r:id="rId29" name="Group Box 593">
              <controlPr defaultSize="0" print="0" autoFill="0" autoPict="0">
                <anchor moveWithCells="1" sizeWithCells="1">
                  <from>
                    <xdr:col>1</xdr:col>
                    <xdr:colOff>3228975</xdr:colOff>
                    <xdr:row>150</xdr:row>
                    <xdr:rowOff>57150</xdr:rowOff>
                  </from>
                  <to>
                    <xdr:col>3</xdr:col>
                    <xdr:colOff>0</xdr:colOff>
                    <xdr:row>152</xdr:row>
                    <xdr:rowOff>0</xdr:rowOff>
                  </to>
                </anchor>
              </controlPr>
            </control>
          </mc:Choice>
        </mc:AlternateContent>
        <mc:AlternateContent xmlns:mc="http://schemas.openxmlformats.org/markup-compatibility/2006">
          <mc:Choice Requires="x14">
            <control shapeId="1619" r:id="rId30" name="Option Button 595">
              <controlPr defaultSize="0" autoFill="0" autoLine="0" autoPict="0">
                <anchor moveWithCells="1" sizeWithCells="1">
                  <from>
                    <xdr:col>1</xdr:col>
                    <xdr:colOff>3228975</xdr:colOff>
                    <xdr:row>160</xdr:row>
                    <xdr:rowOff>152400</xdr:rowOff>
                  </from>
                  <to>
                    <xdr:col>1</xdr:col>
                    <xdr:colOff>3705225</xdr:colOff>
                    <xdr:row>161</xdr:row>
                    <xdr:rowOff>142875</xdr:rowOff>
                  </to>
                </anchor>
              </controlPr>
            </control>
          </mc:Choice>
        </mc:AlternateContent>
        <mc:AlternateContent xmlns:mc="http://schemas.openxmlformats.org/markup-compatibility/2006">
          <mc:Choice Requires="x14">
            <control shapeId="1620" r:id="rId31" name="Option Button 596">
              <controlPr defaultSize="0" autoFill="0" autoLine="0" autoPict="0">
                <anchor moveWithCells="1" sizeWithCells="1">
                  <from>
                    <xdr:col>1</xdr:col>
                    <xdr:colOff>3838575</xdr:colOff>
                    <xdr:row>160</xdr:row>
                    <xdr:rowOff>152400</xdr:rowOff>
                  </from>
                  <to>
                    <xdr:col>2</xdr:col>
                    <xdr:colOff>285750</xdr:colOff>
                    <xdr:row>161</xdr:row>
                    <xdr:rowOff>142875</xdr:rowOff>
                  </to>
                </anchor>
              </controlPr>
            </control>
          </mc:Choice>
        </mc:AlternateContent>
        <mc:AlternateContent xmlns:mc="http://schemas.openxmlformats.org/markup-compatibility/2006">
          <mc:Choice Requires="x14">
            <control shapeId="1621" r:id="rId32" name="Group Box 597">
              <controlPr defaultSize="0" print="0" autoFill="0" autoPict="0">
                <anchor moveWithCells="1" sizeWithCells="1">
                  <from>
                    <xdr:col>1</xdr:col>
                    <xdr:colOff>3200400</xdr:colOff>
                    <xdr:row>160</xdr:row>
                    <xdr:rowOff>142875</xdr:rowOff>
                  </from>
                  <to>
                    <xdr:col>3</xdr:col>
                    <xdr:colOff>0</xdr:colOff>
                    <xdr:row>162</xdr:row>
                    <xdr:rowOff>0</xdr:rowOff>
                  </to>
                </anchor>
              </controlPr>
            </control>
          </mc:Choice>
        </mc:AlternateContent>
        <mc:AlternateContent xmlns:mc="http://schemas.openxmlformats.org/markup-compatibility/2006">
          <mc:Choice Requires="x14">
            <control shapeId="1627" r:id="rId33" name="Option Button 603">
              <controlPr defaultSize="0" autoFill="0" autoLine="0" autoPict="0">
                <anchor moveWithCells="1" sizeWithCells="1">
                  <from>
                    <xdr:col>1</xdr:col>
                    <xdr:colOff>3228975</xdr:colOff>
                    <xdr:row>173</xdr:row>
                    <xdr:rowOff>152400</xdr:rowOff>
                  </from>
                  <to>
                    <xdr:col>1</xdr:col>
                    <xdr:colOff>3705225</xdr:colOff>
                    <xdr:row>174</xdr:row>
                    <xdr:rowOff>142875</xdr:rowOff>
                  </to>
                </anchor>
              </controlPr>
            </control>
          </mc:Choice>
        </mc:AlternateContent>
        <mc:AlternateContent xmlns:mc="http://schemas.openxmlformats.org/markup-compatibility/2006">
          <mc:Choice Requires="x14">
            <control shapeId="1628" r:id="rId34" name="Option Button 604">
              <controlPr defaultSize="0" autoFill="0" autoLine="0" autoPict="0">
                <anchor moveWithCells="1" sizeWithCells="1">
                  <from>
                    <xdr:col>1</xdr:col>
                    <xdr:colOff>3838575</xdr:colOff>
                    <xdr:row>173</xdr:row>
                    <xdr:rowOff>152400</xdr:rowOff>
                  </from>
                  <to>
                    <xdr:col>2</xdr:col>
                    <xdr:colOff>285750</xdr:colOff>
                    <xdr:row>174</xdr:row>
                    <xdr:rowOff>142875</xdr:rowOff>
                  </to>
                </anchor>
              </controlPr>
            </control>
          </mc:Choice>
        </mc:AlternateContent>
        <mc:AlternateContent xmlns:mc="http://schemas.openxmlformats.org/markup-compatibility/2006">
          <mc:Choice Requires="x14">
            <control shapeId="1629" r:id="rId35" name="Group Box 605">
              <controlPr defaultSize="0" print="0" autoFill="0" autoPict="0">
                <anchor moveWithCells="1" sizeWithCells="1">
                  <from>
                    <xdr:col>1</xdr:col>
                    <xdr:colOff>3200400</xdr:colOff>
                    <xdr:row>173</xdr:row>
                    <xdr:rowOff>142875</xdr:rowOff>
                  </from>
                  <to>
                    <xdr:col>3</xdr:col>
                    <xdr:colOff>0</xdr:colOff>
                    <xdr:row>175</xdr:row>
                    <xdr:rowOff>0</xdr:rowOff>
                  </to>
                </anchor>
              </controlPr>
            </control>
          </mc:Choice>
        </mc:AlternateContent>
        <mc:AlternateContent xmlns:mc="http://schemas.openxmlformats.org/markup-compatibility/2006">
          <mc:Choice Requires="x14">
            <control shapeId="1631" r:id="rId36" name="Option Button 607">
              <controlPr defaultSize="0" autoFill="0" autoLine="0" autoPict="0">
                <anchor moveWithCells="1" sizeWithCells="1">
                  <from>
                    <xdr:col>1</xdr:col>
                    <xdr:colOff>3228975</xdr:colOff>
                    <xdr:row>186</xdr:row>
                    <xdr:rowOff>152400</xdr:rowOff>
                  </from>
                  <to>
                    <xdr:col>1</xdr:col>
                    <xdr:colOff>3705225</xdr:colOff>
                    <xdr:row>187</xdr:row>
                    <xdr:rowOff>142875</xdr:rowOff>
                  </to>
                </anchor>
              </controlPr>
            </control>
          </mc:Choice>
        </mc:AlternateContent>
        <mc:AlternateContent xmlns:mc="http://schemas.openxmlformats.org/markup-compatibility/2006">
          <mc:Choice Requires="x14">
            <control shapeId="1632" r:id="rId37" name="Option Button 608">
              <controlPr defaultSize="0" autoFill="0" autoLine="0" autoPict="0">
                <anchor moveWithCells="1" sizeWithCells="1">
                  <from>
                    <xdr:col>1</xdr:col>
                    <xdr:colOff>3838575</xdr:colOff>
                    <xdr:row>186</xdr:row>
                    <xdr:rowOff>152400</xdr:rowOff>
                  </from>
                  <to>
                    <xdr:col>2</xdr:col>
                    <xdr:colOff>285750</xdr:colOff>
                    <xdr:row>187</xdr:row>
                    <xdr:rowOff>142875</xdr:rowOff>
                  </to>
                </anchor>
              </controlPr>
            </control>
          </mc:Choice>
        </mc:AlternateContent>
        <mc:AlternateContent xmlns:mc="http://schemas.openxmlformats.org/markup-compatibility/2006">
          <mc:Choice Requires="x14">
            <control shapeId="1633" r:id="rId38" name="Group Box 609">
              <controlPr defaultSize="0" print="0" autoFill="0" autoPict="0">
                <anchor moveWithCells="1" sizeWithCells="1">
                  <from>
                    <xdr:col>1</xdr:col>
                    <xdr:colOff>3200400</xdr:colOff>
                    <xdr:row>186</xdr:row>
                    <xdr:rowOff>142875</xdr:rowOff>
                  </from>
                  <to>
                    <xdr:col>3</xdr:col>
                    <xdr:colOff>0</xdr:colOff>
                    <xdr:row>188</xdr:row>
                    <xdr:rowOff>0</xdr:rowOff>
                  </to>
                </anchor>
              </controlPr>
            </control>
          </mc:Choice>
        </mc:AlternateContent>
        <mc:AlternateContent xmlns:mc="http://schemas.openxmlformats.org/markup-compatibility/2006">
          <mc:Choice Requires="x14">
            <control shapeId="1635" r:id="rId39" name="Option Button 611">
              <controlPr defaultSize="0" autoFill="0" autoLine="0" autoPict="0">
                <anchor moveWithCells="1" sizeWithCells="1">
                  <from>
                    <xdr:col>1</xdr:col>
                    <xdr:colOff>3228975</xdr:colOff>
                    <xdr:row>243</xdr:row>
                    <xdr:rowOff>152400</xdr:rowOff>
                  </from>
                  <to>
                    <xdr:col>1</xdr:col>
                    <xdr:colOff>3705225</xdr:colOff>
                    <xdr:row>244</xdr:row>
                    <xdr:rowOff>142875</xdr:rowOff>
                  </to>
                </anchor>
              </controlPr>
            </control>
          </mc:Choice>
        </mc:AlternateContent>
        <mc:AlternateContent xmlns:mc="http://schemas.openxmlformats.org/markup-compatibility/2006">
          <mc:Choice Requires="x14">
            <control shapeId="1636" r:id="rId40" name="Option Button 612">
              <controlPr defaultSize="0" autoFill="0" autoLine="0" autoPict="0">
                <anchor moveWithCells="1" sizeWithCells="1">
                  <from>
                    <xdr:col>1</xdr:col>
                    <xdr:colOff>3838575</xdr:colOff>
                    <xdr:row>243</xdr:row>
                    <xdr:rowOff>152400</xdr:rowOff>
                  </from>
                  <to>
                    <xdr:col>2</xdr:col>
                    <xdr:colOff>285750</xdr:colOff>
                    <xdr:row>244</xdr:row>
                    <xdr:rowOff>142875</xdr:rowOff>
                  </to>
                </anchor>
              </controlPr>
            </control>
          </mc:Choice>
        </mc:AlternateContent>
        <mc:AlternateContent xmlns:mc="http://schemas.openxmlformats.org/markup-compatibility/2006">
          <mc:Choice Requires="x14">
            <control shapeId="1637" r:id="rId41" name="Group Box 613">
              <controlPr defaultSize="0" print="0" autoFill="0" autoPict="0">
                <anchor moveWithCells="1" sizeWithCells="1">
                  <from>
                    <xdr:col>1</xdr:col>
                    <xdr:colOff>3200400</xdr:colOff>
                    <xdr:row>243</xdr:row>
                    <xdr:rowOff>142875</xdr:rowOff>
                  </from>
                  <to>
                    <xdr:col>3</xdr:col>
                    <xdr:colOff>0</xdr:colOff>
                    <xdr:row>245</xdr:row>
                    <xdr:rowOff>0</xdr:rowOff>
                  </to>
                </anchor>
              </controlPr>
            </control>
          </mc:Choice>
        </mc:AlternateContent>
        <mc:AlternateContent xmlns:mc="http://schemas.openxmlformats.org/markup-compatibility/2006">
          <mc:Choice Requires="x14">
            <control shapeId="1639" r:id="rId42" name="Option Button 615">
              <controlPr defaultSize="0" autoFill="0" autoLine="0" autoPict="0">
                <anchor moveWithCells="1" sizeWithCells="1">
                  <from>
                    <xdr:col>1</xdr:col>
                    <xdr:colOff>3257550</xdr:colOff>
                    <xdr:row>60</xdr:row>
                    <xdr:rowOff>9525</xdr:rowOff>
                  </from>
                  <to>
                    <xdr:col>1</xdr:col>
                    <xdr:colOff>3695700</xdr:colOff>
                    <xdr:row>61</xdr:row>
                    <xdr:rowOff>85725</xdr:rowOff>
                  </to>
                </anchor>
              </controlPr>
            </control>
          </mc:Choice>
        </mc:AlternateContent>
        <mc:AlternateContent xmlns:mc="http://schemas.openxmlformats.org/markup-compatibility/2006">
          <mc:Choice Requires="x14">
            <control shapeId="1640" r:id="rId43" name="Option Button 616">
              <controlPr defaultSize="0" autoFill="0" autoLine="0" autoPict="0">
                <anchor moveWithCells="1" sizeWithCells="1">
                  <from>
                    <xdr:col>1</xdr:col>
                    <xdr:colOff>3857625</xdr:colOff>
                    <xdr:row>60</xdr:row>
                    <xdr:rowOff>9525</xdr:rowOff>
                  </from>
                  <to>
                    <xdr:col>2</xdr:col>
                    <xdr:colOff>285750</xdr:colOff>
                    <xdr:row>61</xdr:row>
                    <xdr:rowOff>85725</xdr:rowOff>
                  </to>
                </anchor>
              </controlPr>
            </control>
          </mc:Choice>
        </mc:AlternateContent>
        <mc:AlternateContent xmlns:mc="http://schemas.openxmlformats.org/markup-compatibility/2006">
          <mc:Choice Requires="x14">
            <control shapeId="1641" r:id="rId44" name="Group Box 617">
              <controlPr defaultSize="0" print="0" autoFill="0" autoPict="0">
                <anchor moveWithCells="1" sizeWithCells="1">
                  <from>
                    <xdr:col>1</xdr:col>
                    <xdr:colOff>3219450</xdr:colOff>
                    <xdr:row>60</xdr:row>
                    <xdr:rowOff>0</xdr:rowOff>
                  </from>
                  <to>
                    <xdr:col>3</xdr:col>
                    <xdr:colOff>0</xdr:colOff>
                    <xdr:row>61</xdr:row>
                    <xdr:rowOff>133350</xdr:rowOff>
                  </to>
                </anchor>
              </controlPr>
            </control>
          </mc:Choice>
        </mc:AlternateContent>
        <mc:AlternateContent xmlns:mc="http://schemas.openxmlformats.org/markup-compatibility/2006">
          <mc:Choice Requires="x14">
            <control shapeId="1643" r:id="rId45" name="Option Button 619">
              <controlPr defaultSize="0" autoFill="0" autoLine="0" autoPict="0">
                <anchor moveWithCells="1" sizeWithCells="1">
                  <from>
                    <xdr:col>1</xdr:col>
                    <xdr:colOff>3257550</xdr:colOff>
                    <xdr:row>71</xdr:row>
                    <xdr:rowOff>9525</xdr:rowOff>
                  </from>
                  <to>
                    <xdr:col>1</xdr:col>
                    <xdr:colOff>3695700</xdr:colOff>
                    <xdr:row>72</xdr:row>
                    <xdr:rowOff>95250</xdr:rowOff>
                  </to>
                </anchor>
              </controlPr>
            </control>
          </mc:Choice>
        </mc:AlternateContent>
        <mc:AlternateContent xmlns:mc="http://schemas.openxmlformats.org/markup-compatibility/2006">
          <mc:Choice Requires="x14">
            <control shapeId="1644" r:id="rId46" name="Option Button 620">
              <controlPr defaultSize="0" autoFill="0" autoLine="0" autoPict="0">
                <anchor moveWithCells="1" sizeWithCells="1">
                  <from>
                    <xdr:col>1</xdr:col>
                    <xdr:colOff>3857625</xdr:colOff>
                    <xdr:row>71</xdr:row>
                    <xdr:rowOff>9525</xdr:rowOff>
                  </from>
                  <to>
                    <xdr:col>2</xdr:col>
                    <xdr:colOff>285750</xdr:colOff>
                    <xdr:row>72</xdr:row>
                    <xdr:rowOff>95250</xdr:rowOff>
                  </to>
                </anchor>
              </controlPr>
            </control>
          </mc:Choice>
        </mc:AlternateContent>
        <mc:AlternateContent xmlns:mc="http://schemas.openxmlformats.org/markup-compatibility/2006">
          <mc:Choice Requires="x14">
            <control shapeId="1645" r:id="rId47" name="Group Box 621">
              <controlPr defaultSize="0" print="0" autoFill="0" autoPict="0">
                <anchor moveWithCells="1" sizeWithCells="1">
                  <from>
                    <xdr:col>1</xdr:col>
                    <xdr:colOff>3219450</xdr:colOff>
                    <xdr:row>71</xdr:row>
                    <xdr:rowOff>0</xdr:rowOff>
                  </from>
                  <to>
                    <xdr:col>3</xdr:col>
                    <xdr:colOff>0</xdr:colOff>
                    <xdr:row>72</xdr:row>
                    <xdr:rowOff>152400</xdr:rowOff>
                  </to>
                </anchor>
              </controlPr>
            </control>
          </mc:Choice>
        </mc:AlternateContent>
        <mc:AlternateContent xmlns:mc="http://schemas.openxmlformats.org/markup-compatibility/2006">
          <mc:Choice Requires="x14">
            <control shapeId="1647" r:id="rId48" name="Option Button 623">
              <controlPr defaultSize="0" autoFill="0" autoLine="0" autoPict="0">
                <anchor moveWithCells="1" sizeWithCells="1">
                  <from>
                    <xdr:col>1</xdr:col>
                    <xdr:colOff>3257550</xdr:colOff>
                    <xdr:row>86</xdr:row>
                    <xdr:rowOff>9525</xdr:rowOff>
                  </from>
                  <to>
                    <xdr:col>1</xdr:col>
                    <xdr:colOff>3695700</xdr:colOff>
                    <xdr:row>87</xdr:row>
                    <xdr:rowOff>123825</xdr:rowOff>
                  </to>
                </anchor>
              </controlPr>
            </control>
          </mc:Choice>
        </mc:AlternateContent>
        <mc:AlternateContent xmlns:mc="http://schemas.openxmlformats.org/markup-compatibility/2006">
          <mc:Choice Requires="x14">
            <control shapeId="1648" r:id="rId49" name="Option Button 624">
              <controlPr defaultSize="0" autoFill="0" autoLine="0" autoPict="0">
                <anchor moveWithCells="1" sizeWithCells="1">
                  <from>
                    <xdr:col>1</xdr:col>
                    <xdr:colOff>3857625</xdr:colOff>
                    <xdr:row>86</xdr:row>
                    <xdr:rowOff>9525</xdr:rowOff>
                  </from>
                  <to>
                    <xdr:col>2</xdr:col>
                    <xdr:colOff>285750</xdr:colOff>
                    <xdr:row>87</xdr:row>
                    <xdr:rowOff>123825</xdr:rowOff>
                  </to>
                </anchor>
              </controlPr>
            </control>
          </mc:Choice>
        </mc:AlternateContent>
        <mc:AlternateContent xmlns:mc="http://schemas.openxmlformats.org/markup-compatibility/2006">
          <mc:Choice Requires="x14">
            <control shapeId="1649" r:id="rId50" name="Group Box 625">
              <controlPr defaultSize="0" print="0" autoFill="0" autoPict="0">
                <anchor moveWithCells="1" sizeWithCells="1">
                  <from>
                    <xdr:col>1</xdr:col>
                    <xdr:colOff>3219450</xdr:colOff>
                    <xdr:row>86</xdr:row>
                    <xdr:rowOff>0</xdr:rowOff>
                  </from>
                  <to>
                    <xdr:col>3</xdr:col>
                    <xdr:colOff>0</xdr:colOff>
                    <xdr:row>87</xdr:row>
                    <xdr:rowOff>180975</xdr:rowOff>
                  </to>
                </anchor>
              </controlPr>
            </control>
          </mc:Choice>
        </mc:AlternateContent>
        <mc:AlternateContent xmlns:mc="http://schemas.openxmlformats.org/markup-compatibility/2006">
          <mc:Choice Requires="x14">
            <control shapeId="1651" r:id="rId51" name="Option Button 627">
              <controlPr defaultSize="0" autoFill="0" autoLine="0" autoPict="0">
                <anchor moveWithCells="1" sizeWithCells="1">
                  <from>
                    <xdr:col>1</xdr:col>
                    <xdr:colOff>3257550</xdr:colOff>
                    <xdr:row>124</xdr:row>
                    <xdr:rowOff>9525</xdr:rowOff>
                  </from>
                  <to>
                    <xdr:col>1</xdr:col>
                    <xdr:colOff>3695700</xdr:colOff>
                    <xdr:row>125</xdr:row>
                    <xdr:rowOff>76200</xdr:rowOff>
                  </to>
                </anchor>
              </controlPr>
            </control>
          </mc:Choice>
        </mc:AlternateContent>
        <mc:AlternateContent xmlns:mc="http://schemas.openxmlformats.org/markup-compatibility/2006">
          <mc:Choice Requires="x14">
            <control shapeId="1652" r:id="rId52" name="Option Button 628">
              <controlPr defaultSize="0" autoFill="0" autoLine="0" autoPict="0">
                <anchor moveWithCells="1" sizeWithCells="1">
                  <from>
                    <xdr:col>1</xdr:col>
                    <xdr:colOff>3857625</xdr:colOff>
                    <xdr:row>124</xdr:row>
                    <xdr:rowOff>9525</xdr:rowOff>
                  </from>
                  <to>
                    <xdr:col>2</xdr:col>
                    <xdr:colOff>285750</xdr:colOff>
                    <xdr:row>125</xdr:row>
                    <xdr:rowOff>76200</xdr:rowOff>
                  </to>
                </anchor>
              </controlPr>
            </control>
          </mc:Choice>
        </mc:AlternateContent>
        <mc:AlternateContent xmlns:mc="http://schemas.openxmlformats.org/markup-compatibility/2006">
          <mc:Choice Requires="x14">
            <control shapeId="1653" r:id="rId53" name="Group Box 629">
              <controlPr defaultSize="0" print="0" autoFill="0" autoPict="0">
                <anchor moveWithCells="1" sizeWithCells="1">
                  <from>
                    <xdr:col>1</xdr:col>
                    <xdr:colOff>3219450</xdr:colOff>
                    <xdr:row>124</xdr:row>
                    <xdr:rowOff>0</xdr:rowOff>
                  </from>
                  <to>
                    <xdr:col>3</xdr:col>
                    <xdr:colOff>0</xdr:colOff>
                    <xdr:row>125</xdr:row>
                    <xdr:rowOff>123825</xdr:rowOff>
                  </to>
                </anchor>
              </controlPr>
            </control>
          </mc:Choice>
        </mc:AlternateContent>
        <mc:AlternateContent xmlns:mc="http://schemas.openxmlformats.org/markup-compatibility/2006">
          <mc:Choice Requires="x14">
            <control shapeId="1655" r:id="rId54" name="Option Button 631">
              <controlPr defaultSize="0" autoFill="0" autoLine="0" autoPict="0">
                <anchor moveWithCells="1" sizeWithCells="1">
                  <from>
                    <xdr:col>1</xdr:col>
                    <xdr:colOff>3257550</xdr:colOff>
                    <xdr:row>148</xdr:row>
                    <xdr:rowOff>9525</xdr:rowOff>
                  </from>
                  <to>
                    <xdr:col>1</xdr:col>
                    <xdr:colOff>3695700</xdr:colOff>
                    <xdr:row>149</xdr:row>
                    <xdr:rowOff>85725</xdr:rowOff>
                  </to>
                </anchor>
              </controlPr>
            </control>
          </mc:Choice>
        </mc:AlternateContent>
        <mc:AlternateContent xmlns:mc="http://schemas.openxmlformats.org/markup-compatibility/2006">
          <mc:Choice Requires="x14">
            <control shapeId="1656" r:id="rId55" name="Option Button 632">
              <controlPr defaultSize="0" autoFill="0" autoLine="0" autoPict="0">
                <anchor moveWithCells="1" sizeWithCells="1">
                  <from>
                    <xdr:col>1</xdr:col>
                    <xdr:colOff>3857625</xdr:colOff>
                    <xdr:row>148</xdr:row>
                    <xdr:rowOff>9525</xdr:rowOff>
                  </from>
                  <to>
                    <xdr:col>2</xdr:col>
                    <xdr:colOff>285750</xdr:colOff>
                    <xdr:row>149</xdr:row>
                    <xdr:rowOff>85725</xdr:rowOff>
                  </to>
                </anchor>
              </controlPr>
            </control>
          </mc:Choice>
        </mc:AlternateContent>
        <mc:AlternateContent xmlns:mc="http://schemas.openxmlformats.org/markup-compatibility/2006">
          <mc:Choice Requires="x14">
            <control shapeId="1657" r:id="rId56" name="Group Box 633">
              <controlPr defaultSize="0" print="0" autoFill="0" autoPict="0">
                <anchor moveWithCells="1" sizeWithCells="1">
                  <from>
                    <xdr:col>1</xdr:col>
                    <xdr:colOff>3219450</xdr:colOff>
                    <xdr:row>148</xdr:row>
                    <xdr:rowOff>0</xdr:rowOff>
                  </from>
                  <to>
                    <xdr:col>3</xdr:col>
                    <xdr:colOff>0</xdr:colOff>
                    <xdr:row>149</xdr:row>
                    <xdr:rowOff>104775</xdr:rowOff>
                  </to>
                </anchor>
              </controlPr>
            </control>
          </mc:Choice>
        </mc:AlternateContent>
        <mc:AlternateContent xmlns:mc="http://schemas.openxmlformats.org/markup-compatibility/2006">
          <mc:Choice Requires="x14">
            <control shapeId="1659" r:id="rId57" name="Option Button 635">
              <controlPr defaultSize="0" autoFill="0" autoLine="0" autoPict="0">
                <anchor moveWithCells="1" sizeWithCells="1">
                  <from>
                    <xdr:col>1</xdr:col>
                    <xdr:colOff>3257550</xdr:colOff>
                    <xdr:row>158</xdr:row>
                    <xdr:rowOff>9525</xdr:rowOff>
                  </from>
                  <to>
                    <xdr:col>1</xdr:col>
                    <xdr:colOff>3695700</xdr:colOff>
                    <xdr:row>159</xdr:row>
                    <xdr:rowOff>104775</xdr:rowOff>
                  </to>
                </anchor>
              </controlPr>
            </control>
          </mc:Choice>
        </mc:AlternateContent>
        <mc:AlternateContent xmlns:mc="http://schemas.openxmlformats.org/markup-compatibility/2006">
          <mc:Choice Requires="x14">
            <control shapeId="1660" r:id="rId58" name="Option Button 636">
              <controlPr defaultSize="0" autoFill="0" autoLine="0" autoPict="0">
                <anchor moveWithCells="1" sizeWithCells="1">
                  <from>
                    <xdr:col>1</xdr:col>
                    <xdr:colOff>3857625</xdr:colOff>
                    <xdr:row>158</xdr:row>
                    <xdr:rowOff>9525</xdr:rowOff>
                  </from>
                  <to>
                    <xdr:col>2</xdr:col>
                    <xdr:colOff>285750</xdr:colOff>
                    <xdr:row>159</xdr:row>
                    <xdr:rowOff>104775</xdr:rowOff>
                  </to>
                </anchor>
              </controlPr>
            </control>
          </mc:Choice>
        </mc:AlternateContent>
        <mc:AlternateContent xmlns:mc="http://schemas.openxmlformats.org/markup-compatibility/2006">
          <mc:Choice Requires="x14">
            <control shapeId="1661" r:id="rId59" name="Group Box 637">
              <controlPr defaultSize="0" print="0" autoFill="0" autoPict="0">
                <anchor moveWithCells="1" sizeWithCells="1">
                  <from>
                    <xdr:col>1</xdr:col>
                    <xdr:colOff>3219450</xdr:colOff>
                    <xdr:row>158</xdr:row>
                    <xdr:rowOff>0</xdr:rowOff>
                  </from>
                  <to>
                    <xdr:col>2</xdr:col>
                    <xdr:colOff>323850</xdr:colOff>
                    <xdr:row>159</xdr:row>
                    <xdr:rowOff>114300</xdr:rowOff>
                  </to>
                </anchor>
              </controlPr>
            </control>
          </mc:Choice>
        </mc:AlternateContent>
        <mc:AlternateContent xmlns:mc="http://schemas.openxmlformats.org/markup-compatibility/2006">
          <mc:Choice Requires="x14">
            <control shapeId="1663" r:id="rId60" name="Option Button 639">
              <controlPr defaultSize="0" autoFill="0" autoLine="0" autoPict="0">
                <anchor moveWithCells="1" sizeWithCells="1">
                  <from>
                    <xdr:col>1</xdr:col>
                    <xdr:colOff>3257550</xdr:colOff>
                    <xdr:row>170</xdr:row>
                    <xdr:rowOff>9525</xdr:rowOff>
                  </from>
                  <to>
                    <xdr:col>1</xdr:col>
                    <xdr:colOff>3695700</xdr:colOff>
                    <xdr:row>171</xdr:row>
                    <xdr:rowOff>57150</xdr:rowOff>
                  </to>
                </anchor>
              </controlPr>
            </control>
          </mc:Choice>
        </mc:AlternateContent>
        <mc:AlternateContent xmlns:mc="http://schemas.openxmlformats.org/markup-compatibility/2006">
          <mc:Choice Requires="x14">
            <control shapeId="1664" r:id="rId61" name="Option Button 640">
              <controlPr defaultSize="0" autoFill="0" autoLine="0" autoPict="0">
                <anchor moveWithCells="1" sizeWithCells="1">
                  <from>
                    <xdr:col>1</xdr:col>
                    <xdr:colOff>3857625</xdr:colOff>
                    <xdr:row>170</xdr:row>
                    <xdr:rowOff>9525</xdr:rowOff>
                  </from>
                  <to>
                    <xdr:col>2</xdr:col>
                    <xdr:colOff>285750</xdr:colOff>
                    <xdr:row>171</xdr:row>
                    <xdr:rowOff>57150</xdr:rowOff>
                  </to>
                </anchor>
              </controlPr>
            </control>
          </mc:Choice>
        </mc:AlternateContent>
        <mc:AlternateContent xmlns:mc="http://schemas.openxmlformats.org/markup-compatibility/2006">
          <mc:Choice Requires="x14">
            <control shapeId="1665" r:id="rId62" name="Group Box 641">
              <controlPr defaultSize="0" print="0" autoFill="0" autoPict="0">
                <anchor moveWithCells="1" sizeWithCells="1">
                  <from>
                    <xdr:col>1</xdr:col>
                    <xdr:colOff>3219450</xdr:colOff>
                    <xdr:row>170</xdr:row>
                    <xdr:rowOff>0</xdr:rowOff>
                  </from>
                  <to>
                    <xdr:col>3</xdr:col>
                    <xdr:colOff>0</xdr:colOff>
                    <xdr:row>171</xdr:row>
                    <xdr:rowOff>104775</xdr:rowOff>
                  </to>
                </anchor>
              </controlPr>
            </control>
          </mc:Choice>
        </mc:AlternateContent>
        <mc:AlternateContent xmlns:mc="http://schemas.openxmlformats.org/markup-compatibility/2006">
          <mc:Choice Requires="x14">
            <control shapeId="1667" r:id="rId63" name="Option Button 643">
              <controlPr defaultSize="0" autoFill="0" autoLine="0" autoPict="0">
                <anchor moveWithCells="1" sizeWithCells="1">
                  <from>
                    <xdr:col>1</xdr:col>
                    <xdr:colOff>3257550</xdr:colOff>
                    <xdr:row>180</xdr:row>
                    <xdr:rowOff>9525</xdr:rowOff>
                  </from>
                  <to>
                    <xdr:col>1</xdr:col>
                    <xdr:colOff>3724275</xdr:colOff>
                    <xdr:row>181</xdr:row>
                    <xdr:rowOff>85725</xdr:rowOff>
                  </to>
                </anchor>
              </controlPr>
            </control>
          </mc:Choice>
        </mc:AlternateContent>
        <mc:AlternateContent xmlns:mc="http://schemas.openxmlformats.org/markup-compatibility/2006">
          <mc:Choice Requires="x14">
            <control shapeId="1668" r:id="rId64" name="Option Button 644">
              <controlPr defaultSize="0" autoFill="0" autoLine="0" autoPict="0">
                <anchor moveWithCells="1" sizeWithCells="1">
                  <from>
                    <xdr:col>1</xdr:col>
                    <xdr:colOff>3857625</xdr:colOff>
                    <xdr:row>180</xdr:row>
                    <xdr:rowOff>9525</xdr:rowOff>
                  </from>
                  <to>
                    <xdr:col>2</xdr:col>
                    <xdr:colOff>257175</xdr:colOff>
                    <xdr:row>181</xdr:row>
                    <xdr:rowOff>85725</xdr:rowOff>
                  </to>
                </anchor>
              </controlPr>
            </control>
          </mc:Choice>
        </mc:AlternateContent>
        <mc:AlternateContent xmlns:mc="http://schemas.openxmlformats.org/markup-compatibility/2006">
          <mc:Choice Requires="x14">
            <control shapeId="1669" r:id="rId65" name="Group Box 645">
              <controlPr defaultSize="0" print="0" autoFill="0" autoPict="0">
                <anchor moveWithCells="1" sizeWithCells="1">
                  <from>
                    <xdr:col>1</xdr:col>
                    <xdr:colOff>3219450</xdr:colOff>
                    <xdr:row>180</xdr:row>
                    <xdr:rowOff>0</xdr:rowOff>
                  </from>
                  <to>
                    <xdr:col>3</xdr:col>
                    <xdr:colOff>0</xdr:colOff>
                    <xdr:row>181</xdr:row>
                    <xdr:rowOff>133350</xdr:rowOff>
                  </to>
                </anchor>
              </controlPr>
            </control>
          </mc:Choice>
        </mc:AlternateContent>
        <mc:AlternateContent xmlns:mc="http://schemas.openxmlformats.org/markup-compatibility/2006">
          <mc:Choice Requires="x14">
            <control shapeId="1671" r:id="rId66" name="Option Button 647">
              <controlPr defaultSize="0" autoFill="0" autoLine="0" autoPict="0">
                <anchor moveWithCells="1" sizeWithCells="1">
                  <from>
                    <xdr:col>1</xdr:col>
                    <xdr:colOff>3257550</xdr:colOff>
                    <xdr:row>237</xdr:row>
                    <xdr:rowOff>9525</xdr:rowOff>
                  </from>
                  <to>
                    <xdr:col>1</xdr:col>
                    <xdr:colOff>3724275</xdr:colOff>
                    <xdr:row>238</xdr:row>
                    <xdr:rowOff>85725</xdr:rowOff>
                  </to>
                </anchor>
              </controlPr>
            </control>
          </mc:Choice>
        </mc:AlternateContent>
        <mc:AlternateContent xmlns:mc="http://schemas.openxmlformats.org/markup-compatibility/2006">
          <mc:Choice Requires="x14">
            <control shapeId="1672" r:id="rId67" name="Option Button 648">
              <controlPr defaultSize="0" autoFill="0" autoLine="0" autoPict="0">
                <anchor moveWithCells="1" sizeWithCells="1">
                  <from>
                    <xdr:col>1</xdr:col>
                    <xdr:colOff>3857625</xdr:colOff>
                    <xdr:row>237</xdr:row>
                    <xdr:rowOff>9525</xdr:rowOff>
                  </from>
                  <to>
                    <xdr:col>2</xdr:col>
                    <xdr:colOff>466725</xdr:colOff>
                    <xdr:row>238</xdr:row>
                    <xdr:rowOff>85725</xdr:rowOff>
                  </to>
                </anchor>
              </controlPr>
            </control>
          </mc:Choice>
        </mc:AlternateContent>
        <mc:AlternateContent xmlns:mc="http://schemas.openxmlformats.org/markup-compatibility/2006">
          <mc:Choice Requires="x14">
            <control shapeId="1673" r:id="rId68" name="Group Box 649">
              <controlPr defaultSize="0" print="0" autoFill="0" autoPict="0">
                <anchor moveWithCells="1" sizeWithCells="1">
                  <from>
                    <xdr:col>1</xdr:col>
                    <xdr:colOff>3219450</xdr:colOff>
                    <xdr:row>237</xdr:row>
                    <xdr:rowOff>0</xdr:rowOff>
                  </from>
                  <to>
                    <xdr:col>3</xdr:col>
                    <xdr:colOff>0</xdr:colOff>
                    <xdr:row>238</xdr:row>
                    <xdr:rowOff>133350</xdr:rowOff>
                  </to>
                </anchor>
              </controlPr>
            </control>
          </mc:Choice>
        </mc:AlternateContent>
        <mc:AlternateContent xmlns:mc="http://schemas.openxmlformats.org/markup-compatibility/2006">
          <mc:Choice Requires="x14">
            <control shapeId="1675" r:id="rId69" name="Option Button 651">
              <controlPr defaultSize="0" autoFill="0" autoLine="0" autoPict="0">
                <anchor moveWithCells="1" sizeWithCells="1">
                  <from>
                    <xdr:col>1</xdr:col>
                    <xdr:colOff>3257550</xdr:colOff>
                    <xdr:row>259</xdr:row>
                    <xdr:rowOff>9525</xdr:rowOff>
                  </from>
                  <to>
                    <xdr:col>1</xdr:col>
                    <xdr:colOff>3695700</xdr:colOff>
                    <xdr:row>260</xdr:row>
                    <xdr:rowOff>85725</xdr:rowOff>
                  </to>
                </anchor>
              </controlPr>
            </control>
          </mc:Choice>
        </mc:AlternateContent>
        <mc:AlternateContent xmlns:mc="http://schemas.openxmlformats.org/markup-compatibility/2006">
          <mc:Choice Requires="x14">
            <control shapeId="1676" r:id="rId70" name="Option Button 652">
              <controlPr defaultSize="0" autoFill="0" autoLine="0" autoPict="0">
                <anchor moveWithCells="1" sizeWithCells="1">
                  <from>
                    <xdr:col>1</xdr:col>
                    <xdr:colOff>3857625</xdr:colOff>
                    <xdr:row>259</xdr:row>
                    <xdr:rowOff>9525</xdr:rowOff>
                  </from>
                  <to>
                    <xdr:col>2</xdr:col>
                    <xdr:colOff>295275</xdr:colOff>
                    <xdr:row>260</xdr:row>
                    <xdr:rowOff>85725</xdr:rowOff>
                  </to>
                </anchor>
              </controlPr>
            </control>
          </mc:Choice>
        </mc:AlternateContent>
        <mc:AlternateContent xmlns:mc="http://schemas.openxmlformats.org/markup-compatibility/2006">
          <mc:Choice Requires="x14">
            <control shapeId="1677" r:id="rId71" name="Group Box 653">
              <controlPr defaultSize="0" print="0" autoFill="0" autoPict="0">
                <anchor moveWithCells="1" sizeWithCells="1">
                  <from>
                    <xdr:col>1</xdr:col>
                    <xdr:colOff>3219450</xdr:colOff>
                    <xdr:row>259</xdr:row>
                    <xdr:rowOff>0</xdr:rowOff>
                  </from>
                  <to>
                    <xdr:col>3</xdr:col>
                    <xdr:colOff>0</xdr:colOff>
                    <xdr:row>260</xdr:row>
                    <xdr:rowOff>133350</xdr:rowOff>
                  </to>
                </anchor>
              </controlPr>
            </control>
          </mc:Choice>
        </mc:AlternateContent>
        <mc:AlternateContent xmlns:mc="http://schemas.openxmlformats.org/markup-compatibility/2006">
          <mc:Choice Requires="x14">
            <control shapeId="1700" r:id="rId72" name="Option Button 676">
              <controlPr defaultSize="0" autoFill="0" autoLine="0" autoPict="0">
                <anchor moveWithCells="1" sizeWithCells="1">
                  <from>
                    <xdr:col>1</xdr:col>
                    <xdr:colOff>47625</xdr:colOff>
                    <xdr:row>27</xdr:row>
                    <xdr:rowOff>19050</xdr:rowOff>
                  </from>
                  <to>
                    <xdr:col>1</xdr:col>
                    <xdr:colOff>714375</xdr:colOff>
                    <xdr:row>27</xdr:row>
                    <xdr:rowOff>152400</xdr:rowOff>
                  </to>
                </anchor>
              </controlPr>
            </control>
          </mc:Choice>
        </mc:AlternateContent>
        <mc:AlternateContent xmlns:mc="http://schemas.openxmlformats.org/markup-compatibility/2006">
          <mc:Choice Requires="x14">
            <control shapeId="1701" r:id="rId73" name="Option Button 677">
              <controlPr defaultSize="0" autoFill="0" autoLine="0" autoPict="0">
                <anchor moveWithCells="1" sizeWithCells="1">
                  <from>
                    <xdr:col>1</xdr:col>
                    <xdr:colOff>676275</xdr:colOff>
                    <xdr:row>27</xdr:row>
                    <xdr:rowOff>19050</xdr:rowOff>
                  </from>
                  <to>
                    <xdr:col>1</xdr:col>
                    <xdr:colOff>1524000</xdr:colOff>
                    <xdr:row>27</xdr:row>
                    <xdr:rowOff>152400</xdr:rowOff>
                  </to>
                </anchor>
              </controlPr>
            </control>
          </mc:Choice>
        </mc:AlternateContent>
        <mc:AlternateContent xmlns:mc="http://schemas.openxmlformats.org/markup-compatibility/2006">
          <mc:Choice Requires="x14">
            <control shapeId="1702" r:id="rId74" name="Group Box 678">
              <controlPr defaultSize="0" print="0" autoFill="0" autoPict="0">
                <anchor moveWithCells="1" sizeWithCells="1">
                  <from>
                    <xdr:col>1</xdr:col>
                    <xdr:colOff>0</xdr:colOff>
                    <xdr:row>26</xdr:row>
                    <xdr:rowOff>161925</xdr:rowOff>
                  </from>
                  <to>
                    <xdr:col>2</xdr:col>
                    <xdr:colOff>0</xdr:colOff>
                    <xdr:row>28</xdr:row>
                    <xdr:rowOff>0</xdr:rowOff>
                  </to>
                </anchor>
              </controlPr>
            </control>
          </mc:Choice>
        </mc:AlternateContent>
        <mc:AlternateContent xmlns:mc="http://schemas.openxmlformats.org/markup-compatibility/2006">
          <mc:Choice Requires="x14">
            <control shapeId="1703" r:id="rId75" name="Option Button 679">
              <controlPr defaultSize="0" autoFill="0" autoLine="0" autoPict="0" altText="x">
                <anchor moveWithCells="1">
                  <from>
                    <xdr:col>0</xdr:col>
                    <xdr:colOff>28575</xdr:colOff>
                    <xdr:row>29</xdr:row>
                    <xdr:rowOff>133350</xdr:rowOff>
                  </from>
                  <to>
                    <xdr:col>0</xdr:col>
                    <xdr:colOff>333375</xdr:colOff>
                    <xdr:row>31</xdr:row>
                    <xdr:rowOff>19050</xdr:rowOff>
                  </to>
                </anchor>
              </controlPr>
            </control>
          </mc:Choice>
        </mc:AlternateContent>
        <mc:AlternateContent xmlns:mc="http://schemas.openxmlformats.org/markup-compatibility/2006">
          <mc:Choice Requires="x14">
            <control shapeId="1704" r:id="rId76" name="Option Button 680">
              <controlPr defaultSize="0" autoFill="0" autoLine="0" autoPict="0">
                <anchor moveWithCells="1">
                  <from>
                    <xdr:col>0</xdr:col>
                    <xdr:colOff>28575</xdr:colOff>
                    <xdr:row>31</xdr:row>
                    <xdr:rowOff>123825</xdr:rowOff>
                  </from>
                  <to>
                    <xdr:col>0</xdr:col>
                    <xdr:colOff>371475</xdr:colOff>
                    <xdr:row>33</xdr:row>
                    <xdr:rowOff>28575</xdr:rowOff>
                  </to>
                </anchor>
              </controlPr>
            </control>
          </mc:Choice>
        </mc:AlternateContent>
        <mc:AlternateContent xmlns:mc="http://schemas.openxmlformats.org/markup-compatibility/2006">
          <mc:Choice Requires="x14">
            <control shapeId="1706" r:id="rId77" name="Group Box 682">
              <controlPr defaultSize="0" autoFill="0" autoPict="0">
                <anchor moveWithCells="1">
                  <from>
                    <xdr:col>0</xdr:col>
                    <xdr:colOff>0</xdr:colOff>
                    <xdr:row>29</xdr:row>
                    <xdr:rowOff>0</xdr:rowOff>
                  </from>
                  <to>
                    <xdr:col>3</xdr:col>
                    <xdr:colOff>95250</xdr:colOff>
                    <xdr:row>35</xdr:row>
                    <xdr:rowOff>152400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16">
        <x14:dataValidation type="list" allowBlank="1" showInputMessage="1" showErrorMessage="1" prompt="Vyberte z rozevíracího seznamu typ vlastnictví." xr:uid="{00000000-0002-0000-0000-000001000000}">
          <x14:formula1>
            <xm:f>Data!$R$3:$R$6</xm:f>
          </x14:formula1>
          <xm:sqref>B179</xm:sqref>
        </x14:dataValidation>
        <x14:dataValidation type="list" allowBlank="1" showInputMessage="1" showErrorMessage="1" prompt="Vyberte z rozevíracího seznamu způsob nabytí." xr:uid="{00000000-0002-0000-0000-000002000000}">
          <x14:formula1>
            <xm:f>Data!$Q$3:$Q$9</xm:f>
          </x14:formula1>
          <xm:sqref>B178</xm:sqref>
        </x14:dataValidation>
        <x14:dataValidation type="list" allowBlank="1" showInputMessage="1" showErrorMessage="1" prompt="Vyberte z rozevíracího seznamu typ vlastnictví." xr:uid="{00000000-0002-0000-0000-000003000000}">
          <x14:formula1>
            <xm:f>Data!$P$3:$P$6</xm:f>
          </x14:formula1>
          <xm:sqref>B166</xm:sqref>
        </x14:dataValidation>
        <x14:dataValidation type="list" allowBlank="1" showInputMessage="1" showErrorMessage="1" prompt="Vyberte z rozevíracího seznamu druh." xr:uid="{00000000-0002-0000-0000-000004000000}">
          <x14:formula1>
            <xm:f>Data!$N$3:$N$11</xm:f>
          </x14:formula1>
          <xm:sqref>B153</xm:sqref>
        </x14:dataValidation>
        <x14:dataValidation type="list" allowBlank="1" showInputMessage="1" showErrorMessage="1" prompt="Vyberte z rozevíracího seznamu typ vlastnictví." xr:uid="{00000000-0002-0000-0000-000005000000}">
          <x14:formula1>
            <xm:f>Data!$O$3:$O$6</xm:f>
          </x14:formula1>
          <xm:sqref>B156</xm:sqref>
        </x14:dataValidation>
        <x14:dataValidation type="list" allowBlank="1" showInputMessage="1" showErrorMessage="1" prompt="Vyberte z rozevíracího seznamu typ vlastnictví." xr:uid="{00000000-0002-0000-0000-000006000000}">
          <x14:formula1>
            <xm:f>Data!$K$3:$K$6</xm:f>
          </x14:formula1>
          <xm:sqref>B147</xm:sqref>
        </x14:dataValidation>
        <x14:dataValidation type="list" allowBlank="1" showInputMessage="1" showErrorMessage="1" prompt="Vyberte z rozevíracího seznamu druh nemovité věci." xr:uid="{00000000-0002-0000-0000-000007000000}">
          <x14:formula1>
            <xm:f>Data!$I$3:$I$8</xm:f>
          </x14:formula1>
          <xm:sqref>B138</xm:sqref>
        </x14:dataValidation>
        <x14:dataValidation type="list" allowBlank="1" showInputMessage="1" showErrorMessage="1" prompt="Vyberte z rozevíracího seznamu způsob nabytí." xr:uid="{00000000-0002-0000-0000-000008000000}">
          <x14:formula1>
            <xm:f>Data!$J$3:$J$11</xm:f>
          </x14:formula1>
          <xm:sqref>B140</xm:sqref>
        </x14:dataValidation>
        <x14:dataValidation type="list" allowBlank="1" showInputMessage="1" showErrorMessage="1" prompt="Vyberte z rozevíracího seznamu specifikace druhu. Položka je povinná pouze u pozemku, stavby a jednotky." xr:uid="{00000000-0002-0000-0000-000009000000}">
          <x14:formula1>
            <xm:f>Data!$L$3:$L$13</xm:f>
          </x14:formula1>
          <xm:sqref>B139</xm:sqref>
        </x14:dataValidation>
        <x14:dataValidation type="list" allowBlank="1" showInputMessage="1" showErrorMessage="1" prompt="Vyberte z rozevíracího seznamu druh příjmu." xr:uid="{00000000-0002-0000-0000-00000A000000}">
          <x14:formula1>
            <xm:f>Data!$S$3:$S$12</xm:f>
          </x14:formula1>
          <xm:sqref>B192 B202 B212 B222 B228 B234</xm:sqref>
        </x14:dataValidation>
        <x14:dataValidation type="list" allowBlank="1" showInputMessage="1" showErrorMessage="1" prompt="Vyberte z rozevíracího seznamu předmět." xr:uid="{00000000-0002-0000-0000-00000B000000}">
          <x14:formula1>
            <xm:f>Data!$E$3:$E$6</xm:f>
          </x14:formula1>
          <xm:sqref>B77</xm:sqref>
        </x14:dataValidation>
        <x14:dataValidation type="list" allowBlank="1" showInputMessage="1" showErrorMessage="1" prompt="Vyberte z rozevíracího seznamu způsob." xr:uid="{00000000-0002-0000-0000-00000C000000}">
          <x14:formula1>
            <xm:f>Data!$F$3:$F$5</xm:f>
          </x14:formula1>
          <xm:sqref>B78</xm:sqref>
        </x14:dataValidation>
        <x14:dataValidation type="list" allowBlank="1" showInputMessage="1" showErrorMessage="1" prompt="Vyberte ze rozevíracího seznamu druh orgánu." xr:uid="{00000000-0002-0000-0000-00000D000000}">
          <x14:formula1>
            <xm:f>Data!$C$3:$C$8</xm:f>
          </x14:formula1>
          <xm:sqref>B67</xm:sqref>
        </x14:dataValidation>
        <x14:dataValidation type="list" allowBlank="1" showInputMessage="1" showErrorMessage="1" prompt="Vyberte z rozevíracího seznamu způsob podnikání." xr:uid="{00000000-0002-0000-0000-00000E000000}">
          <x14:formula1>
            <xm:f>Data!$B$3:$B$5</xm:f>
          </x14:formula1>
          <xm:sqref>B46</xm:sqref>
        </x14:dataValidation>
        <x14:dataValidation type="list" allowBlank="1" showInputMessage="1" showErrorMessage="1" prompt="Vyberte z rozevíracího seznamu druh činnosti." xr:uid="{00000000-0002-0000-0000-00000F000000}">
          <x14:formula1>
            <xm:f>Data!$G$3:$G$6</xm:f>
          </x14:formula1>
          <xm:sqref>B94 B121 B112 B103</xm:sqref>
        </x14:dataValidation>
        <x14:dataValidation type="list" allowBlank="1" showInputMessage="1" showErrorMessage="1" prompt="Vyberte z rozevíracího seznamu funkci." xr:uid="{00000000-0002-0000-0000-000010000000}">
          <x14:formula1>
            <xm:f>Data!$A$3:$A$8</xm:f>
          </x14:formula1>
          <xm:sqref>B23</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9"/>
  <dimension ref="A1:M76"/>
  <sheetViews>
    <sheetView showGridLines="0" showRowColHeaders="0" showRuler="0" zoomScale="125" zoomScaleNormal="125" zoomScalePageLayoutView="125" workbookViewId="0">
      <selection activeCell="B5" sqref="B5:C5"/>
    </sheetView>
  </sheetViews>
  <sheetFormatPr defaultColWidth="9.28515625" defaultRowHeight="15" x14ac:dyDescent="0.25"/>
  <cols>
    <col min="1" max="1" width="21.5703125" customWidth="1"/>
    <col min="2" max="2" width="59.7109375" customWidth="1"/>
    <col min="3" max="3" width="4.5703125" customWidth="1"/>
    <col min="4" max="4" width="1.7109375" customWidth="1"/>
    <col min="5" max="5" width="9.28515625" hidden="1" customWidth="1"/>
    <col min="13" max="13" width="29.7109375" customWidth="1"/>
  </cols>
  <sheetData>
    <row r="1" spans="1:13" ht="14.1" customHeight="1" x14ac:dyDescent="0.25">
      <c r="A1" s="365" t="str">
        <f>IF(Data!W2=1,"Prazdný list netiskněte. Vyplňte pouze v případě, že počet políček v Oznámení nebude dostatečný.","Vytiskněte a vyplňte pouze v případě, že počet políček v Oznámení nebude dostatečný")</f>
        <v>Prazdný list netiskněte. Vyplňte pouze v případě, že počet políček v Oznámení nebude dostatečný.</v>
      </c>
      <c r="B1" s="365"/>
      <c r="C1" s="365"/>
      <c r="E1" s="171">
        <f>Data!W2</f>
        <v>1</v>
      </c>
      <c r="M1" s="1"/>
    </row>
    <row r="2" spans="1:13" ht="14.1" customHeight="1" x14ac:dyDescent="0.25">
      <c r="M2" s="1"/>
    </row>
    <row r="3" spans="1:13" ht="15" customHeight="1" x14ac:dyDescent="0.25">
      <c r="A3" s="370" t="s">
        <v>327</v>
      </c>
      <c r="B3" s="370"/>
      <c r="C3" s="370"/>
      <c r="M3" s="221"/>
    </row>
    <row r="4" spans="1:13" x14ac:dyDescent="0.25">
      <c r="A4" s="84"/>
      <c r="B4" s="84" t="s">
        <v>82</v>
      </c>
      <c r="C4" s="161"/>
      <c r="M4" s="1"/>
    </row>
    <row r="5" spans="1:13" x14ac:dyDescent="0.25">
      <c r="A5" s="3" t="s">
        <v>169</v>
      </c>
      <c r="B5" s="368" t="str">
        <f>IF(Oznámení!B8="","",CONCATENATE(Oznámení!B8,", nar. ",TEXT(Oznámení!B9,"dd.mm.rrrr")))</f>
        <v/>
      </c>
      <c r="C5" s="369"/>
      <c r="M5" s="1"/>
    </row>
    <row r="6" spans="1:13" ht="15" customHeight="1" x14ac:dyDescent="0.25">
      <c r="A6" s="3" t="s">
        <v>170</v>
      </c>
      <c r="B6" s="361" t="str">
        <f>IF(Oznámení!B22="","",Oznámení!B22)</f>
        <v/>
      </c>
      <c r="C6" s="362"/>
      <c r="M6" s="20"/>
    </row>
    <row r="7" spans="1:13" x14ac:dyDescent="0.25">
      <c r="A7" s="3" t="s">
        <v>108</v>
      </c>
      <c r="B7" s="361" t="str">
        <f>IF(Data!W2=1,"Průběžné oznámení; řádné",IF(Data!W2=2,"Průběžné oznámení; doplnění",IF(Data!W2=0,"Průběžné oznámení;       ⃝   řádné              ⃝   doplnění")))</f>
        <v>Průběžné oznámení; řádné</v>
      </c>
      <c r="C7" s="362"/>
      <c r="M7" s="6"/>
    </row>
    <row r="8" spans="1:13" x14ac:dyDescent="0.25">
      <c r="A8" s="3" t="s">
        <v>164</v>
      </c>
      <c r="B8" s="363" t="str">
        <f>IF(Oznámení!B34="",CONCATENATE(TEXT(Oznámení!B32,"dd.mm.rrrr")),Oznámení!B34)</f>
        <v>1.1.2024—31.12.2024</v>
      </c>
      <c r="C8" s="364"/>
      <c r="M8" s="1"/>
    </row>
    <row r="9" spans="1:13" x14ac:dyDescent="0.25">
      <c r="A9" s="304" t="s">
        <v>121</v>
      </c>
      <c r="B9" s="305"/>
      <c r="C9" s="306"/>
      <c r="M9" s="1"/>
    </row>
    <row r="10" spans="1:13" x14ac:dyDescent="0.25">
      <c r="A10" s="307"/>
      <c r="B10" s="308"/>
      <c r="C10" s="309"/>
    </row>
    <row r="11" spans="1:13" ht="26.25" x14ac:dyDescent="0.25">
      <c r="A11" s="13" t="s">
        <v>138</v>
      </c>
      <c r="B11" s="169"/>
    </row>
    <row r="12" spans="1:13" x14ac:dyDescent="0.25">
      <c r="A12" s="13" t="s">
        <v>165</v>
      </c>
      <c r="B12" s="65"/>
    </row>
    <row r="13" spans="1:13" x14ac:dyDescent="0.25">
      <c r="A13" s="125" t="s">
        <v>128</v>
      </c>
      <c r="B13" s="264"/>
    </row>
    <row r="14" spans="1:13" x14ac:dyDescent="0.25">
      <c r="A14" s="125" t="str">
        <f>IF(Data!W2=0,"Vlastnictví 55)       �","Vlastnictví 55)")</f>
        <v>Vlastnictví 55)</v>
      </c>
      <c r="B14" s="65" t="s">
        <v>19</v>
      </c>
    </row>
    <row r="15" spans="1:13" ht="14.1" customHeight="1" x14ac:dyDescent="0.25">
      <c r="A15" s="371" t="s">
        <v>139</v>
      </c>
      <c r="B15" s="371"/>
      <c r="C15" s="371"/>
    </row>
    <row r="16" spans="1:13" x14ac:dyDescent="0.25">
      <c r="A16" s="63" t="s">
        <v>117</v>
      </c>
      <c r="B16" s="65"/>
    </row>
    <row r="17" spans="1:3" x14ac:dyDescent="0.25">
      <c r="A17" s="74" t="s">
        <v>150</v>
      </c>
      <c r="B17" s="65"/>
    </row>
    <row r="18" spans="1:3" ht="15.75" thickBot="1" x14ac:dyDescent="0.3">
      <c r="A18" s="106" t="s">
        <v>122</v>
      </c>
      <c r="B18" s="101"/>
      <c r="C18" s="102"/>
    </row>
    <row r="19" spans="1:3" ht="26.25" thickTop="1" x14ac:dyDescent="0.25">
      <c r="A19" s="63" t="s">
        <v>138</v>
      </c>
      <c r="B19" s="67"/>
    </row>
    <row r="20" spans="1:3" x14ac:dyDescent="0.25">
      <c r="A20" s="63" t="s">
        <v>165</v>
      </c>
      <c r="B20" s="65"/>
    </row>
    <row r="21" spans="1:3" x14ac:dyDescent="0.25">
      <c r="A21" s="75" t="s">
        <v>128</v>
      </c>
      <c r="B21" s="264"/>
    </row>
    <row r="22" spans="1:3" x14ac:dyDescent="0.25">
      <c r="A22" s="75" t="str">
        <f>IF(Data!W2=0,"Vlastnictví 55)       �","Vlastnictví 55)")</f>
        <v>Vlastnictví 55)</v>
      </c>
      <c r="B22" s="65" t="s">
        <v>19</v>
      </c>
    </row>
    <row r="23" spans="1:3" ht="14.1" customHeight="1" x14ac:dyDescent="0.25">
      <c r="A23" s="371" t="s">
        <v>139</v>
      </c>
      <c r="B23" s="371"/>
      <c r="C23" s="371"/>
    </row>
    <row r="24" spans="1:3" x14ac:dyDescent="0.25">
      <c r="A24" s="63" t="s">
        <v>117</v>
      </c>
      <c r="B24" s="65"/>
    </row>
    <row r="25" spans="1:3" x14ac:dyDescent="0.25">
      <c r="A25" s="74" t="s">
        <v>150</v>
      </c>
      <c r="B25" s="65"/>
    </row>
    <row r="26" spans="1:3" ht="15.75" thickBot="1" x14ac:dyDescent="0.3">
      <c r="A26" s="106" t="s">
        <v>122</v>
      </c>
      <c r="B26" s="101"/>
      <c r="C26" s="102"/>
    </row>
    <row r="27" spans="1:3" ht="26.25" thickTop="1" x14ac:dyDescent="0.25">
      <c r="A27" s="63" t="s">
        <v>138</v>
      </c>
      <c r="B27" s="67"/>
    </row>
    <row r="28" spans="1:3" x14ac:dyDescent="0.25">
      <c r="A28" s="63" t="s">
        <v>165</v>
      </c>
      <c r="B28" s="65"/>
    </row>
    <row r="29" spans="1:3" x14ac:dyDescent="0.25">
      <c r="A29" s="75" t="s">
        <v>128</v>
      </c>
      <c r="B29" s="264"/>
    </row>
    <row r="30" spans="1:3" x14ac:dyDescent="0.25">
      <c r="A30" s="75" t="str">
        <f>IF(Data!W2=0,"Vlastnictví 55)       �","Vlastnictví 55)")</f>
        <v>Vlastnictví 55)</v>
      </c>
      <c r="B30" s="65" t="s">
        <v>19</v>
      </c>
    </row>
    <row r="31" spans="1:3" ht="14.1" customHeight="1" x14ac:dyDescent="0.25">
      <c r="A31" s="371" t="s">
        <v>139</v>
      </c>
      <c r="B31" s="371"/>
      <c r="C31" s="371"/>
    </row>
    <row r="32" spans="1:3" x14ac:dyDescent="0.25">
      <c r="A32" s="63" t="s">
        <v>117</v>
      </c>
      <c r="B32" s="65"/>
    </row>
    <row r="33" spans="1:3" x14ac:dyDescent="0.25">
      <c r="A33" s="74" t="s">
        <v>150</v>
      </c>
      <c r="B33" s="65"/>
    </row>
    <row r="34" spans="1:3" ht="15.75" thickBot="1" x14ac:dyDescent="0.3">
      <c r="A34" s="106" t="s">
        <v>122</v>
      </c>
      <c r="B34" s="101"/>
      <c r="C34" s="102"/>
    </row>
    <row r="35" spans="1:3" ht="26.25" thickTop="1" x14ac:dyDescent="0.25">
      <c r="A35" s="63" t="s">
        <v>138</v>
      </c>
      <c r="B35" s="67"/>
    </row>
    <row r="36" spans="1:3" x14ac:dyDescent="0.25">
      <c r="A36" s="63" t="s">
        <v>165</v>
      </c>
      <c r="B36" s="65"/>
    </row>
    <row r="37" spans="1:3" x14ac:dyDescent="0.25">
      <c r="A37" s="75" t="s">
        <v>128</v>
      </c>
      <c r="B37" s="264"/>
    </row>
    <row r="38" spans="1:3" x14ac:dyDescent="0.25">
      <c r="A38" s="75" t="str">
        <f>IF(Data!W2=0,"Vlastnictví 55)       �","Vlastnictví 55)")</f>
        <v>Vlastnictví 55)</v>
      </c>
      <c r="B38" s="65" t="s">
        <v>19</v>
      </c>
    </row>
    <row r="39" spans="1:3" ht="14.1" customHeight="1" x14ac:dyDescent="0.25">
      <c r="A39" s="371" t="s">
        <v>139</v>
      </c>
      <c r="B39" s="371"/>
      <c r="C39" s="371"/>
    </row>
    <row r="40" spans="1:3" x14ac:dyDescent="0.25">
      <c r="A40" s="13" t="s">
        <v>117</v>
      </c>
      <c r="B40" s="65"/>
    </row>
    <row r="41" spans="1:3" x14ac:dyDescent="0.25">
      <c r="A41" s="12" t="s">
        <v>150</v>
      </c>
      <c r="B41" s="65"/>
    </row>
    <row r="42" spans="1:3" ht="15.75" thickBot="1" x14ac:dyDescent="0.3">
      <c r="A42" s="104" t="s">
        <v>122</v>
      </c>
      <c r="B42" s="101"/>
      <c r="C42" s="102"/>
    </row>
    <row r="43" spans="1:3" ht="26.25" thickTop="1" x14ac:dyDescent="0.25">
      <c r="A43" s="63" t="s">
        <v>138</v>
      </c>
      <c r="B43" s="65"/>
    </row>
    <row r="44" spans="1:3" x14ac:dyDescent="0.25">
      <c r="A44" s="63" t="s">
        <v>165</v>
      </c>
      <c r="B44" s="65"/>
    </row>
    <row r="45" spans="1:3" x14ac:dyDescent="0.25">
      <c r="A45" s="75" t="s">
        <v>128</v>
      </c>
      <c r="B45" s="264"/>
    </row>
    <row r="46" spans="1:3" x14ac:dyDescent="0.25">
      <c r="A46" s="75" t="str">
        <f>IF(Data!W2=0,"Vlastnictví 55)       �","Vlastnictví 55)")</f>
        <v>Vlastnictví 55)</v>
      </c>
      <c r="B46" s="65" t="s">
        <v>19</v>
      </c>
    </row>
    <row r="47" spans="1:3" ht="14.1" customHeight="1" x14ac:dyDescent="0.25">
      <c r="A47" s="371" t="s">
        <v>139</v>
      </c>
      <c r="B47" s="371"/>
      <c r="C47" s="371"/>
    </row>
    <row r="48" spans="1:3" x14ac:dyDescent="0.25">
      <c r="A48" s="63" t="s">
        <v>117</v>
      </c>
      <c r="B48" s="65"/>
    </row>
    <row r="49" spans="1:3" x14ac:dyDescent="0.25">
      <c r="A49" s="74" t="s">
        <v>150</v>
      </c>
      <c r="B49" s="65"/>
    </row>
    <row r="50" spans="1:3" ht="15.75" thickBot="1" x14ac:dyDescent="0.3">
      <c r="A50" s="106" t="s">
        <v>122</v>
      </c>
      <c r="B50" s="101"/>
      <c r="C50" s="102"/>
    </row>
    <row r="51" spans="1:3" ht="26.25" thickTop="1" x14ac:dyDescent="0.25">
      <c r="A51" s="63" t="s">
        <v>138</v>
      </c>
      <c r="B51" s="67"/>
    </row>
    <row r="52" spans="1:3" x14ac:dyDescent="0.25">
      <c r="A52" s="63" t="s">
        <v>165</v>
      </c>
      <c r="B52" s="140"/>
    </row>
    <row r="53" spans="1:3" x14ac:dyDescent="0.25">
      <c r="A53" s="75" t="s">
        <v>128</v>
      </c>
      <c r="B53" s="264"/>
    </row>
    <row r="54" spans="1:3" x14ac:dyDescent="0.25">
      <c r="A54" s="75" t="str">
        <f>IF(Data!W2=0,"Vlastnictví 55)       �","Vlastnictví 55)")</f>
        <v>Vlastnictví 55)</v>
      </c>
      <c r="B54" s="65" t="s">
        <v>19</v>
      </c>
    </row>
    <row r="55" spans="1:3" x14ac:dyDescent="0.25">
      <c r="A55" s="371" t="s">
        <v>139</v>
      </c>
      <c r="B55" s="371"/>
      <c r="C55" s="371"/>
    </row>
    <row r="56" spans="1:3" x14ac:dyDescent="0.25">
      <c r="A56" s="63" t="s">
        <v>117</v>
      </c>
      <c r="B56" s="65"/>
    </row>
    <row r="57" spans="1:3" x14ac:dyDescent="0.25">
      <c r="A57" s="74" t="s">
        <v>150</v>
      </c>
      <c r="B57" s="65"/>
    </row>
    <row r="58" spans="1:3" ht="15.75" thickBot="1" x14ac:dyDescent="0.3">
      <c r="A58" s="106" t="s">
        <v>122</v>
      </c>
      <c r="B58" s="101"/>
      <c r="C58" s="102"/>
    </row>
    <row r="59" spans="1:3" ht="26.25" thickTop="1" x14ac:dyDescent="0.25">
      <c r="A59" s="63" t="s">
        <v>138</v>
      </c>
      <c r="B59" s="67"/>
    </row>
    <row r="60" spans="1:3" x14ac:dyDescent="0.25">
      <c r="A60" s="63" t="s">
        <v>165</v>
      </c>
      <c r="B60" s="65"/>
    </row>
    <row r="61" spans="1:3" x14ac:dyDescent="0.25">
      <c r="A61" s="75" t="s">
        <v>128</v>
      </c>
      <c r="B61" s="264"/>
    </row>
    <row r="62" spans="1:3" x14ac:dyDescent="0.25">
      <c r="A62" s="75" t="str">
        <f>IF(Data!W2=0,"Vlastnictví 55)       �","Vlastnictví 55)")</f>
        <v>Vlastnictví 55)</v>
      </c>
      <c r="B62" s="65" t="s">
        <v>19</v>
      </c>
    </row>
    <row r="63" spans="1:3" x14ac:dyDescent="0.25">
      <c r="A63" s="371" t="s">
        <v>139</v>
      </c>
      <c r="B63" s="371"/>
      <c r="C63" s="371"/>
    </row>
    <row r="64" spans="1:3" x14ac:dyDescent="0.25">
      <c r="A64" s="63" t="s">
        <v>117</v>
      </c>
      <c r="B64" s="65"/>
    </row>
    <row r="65" spans="1:3" x14ac:dyDescent="0.25">
      <c r="A65" s="74" t="s">
        <v>150</v>
      </c>
      <c r="B65" s="65"/>
    </row>
    <row r="66" spans="1:3" ht="15.75" thickBot="1" x14ac:dyDescent="0.3">
      <c r="A66" s="106" t="s">
        <v>122</v>
      </c>
      <c r="B66" s="101"/>
      <c r="C66" s="102"/>
    </row>
    <row r="67" spans="1:3" ht="26.25" thickTop="1" x14ac:dyDescent="0.25">
      <c r="A67" s="63" t="s">
        <v>138</v>
      </c>
      <c r="B67" s="67"/>
    </row>
    <row r="68" spans="1:3" x14ac:dyDescent="0.25">
      <c r="A68" s="63" t="s">
        <v>165</v>
      </c>
      <c r="B68" s="65"/>
    </row>
    <row r="69" spans="1:3" x14ac:dyDescent="0.25">
      <c r="A69" s="75" t="s">
        <v>128</v>
      </c>
      <c r="B69" s="264"/>
    </row>
    <row r="70" spans="1:3" x14ac:dyDescent="0.25">
      <c r="A70" s="75" t="str">
        <f>IF(Data!W2=0,"Vlastnictví 55)       �","Vlastnictví 55)")</f>
        <v>Vlastnictví 55)</v>
      </c>
      <c r="B70" s="65" t="s">
        <v>19</v>
      </c>
    </row>
    <row r="71" spans="1:3" x14ac:dyDescent="0.25">
      <c r="A71" s="371" t="s">
        <v>139</v>
      </c>
      <c r="B71" s="371"/>
      <c r="C71" s="371"/>
    </row>
    <row r="72" spans="1:3" x14ac:dyDescent="0.25">
      <c r="A72" s="63" t="s">
        <v>117</v>
      </c>
      <c r="B72" s="65"/>
    </row>
    <row r="73" spans="1:3" x14ac:dyDescent="0.25">
      <c r="A73" s="74" t="s">
        <v>150</v>
      </c>
      <c r="B73" s="65"/>
    </row>
    <row r="74" spans="1:3" ht="15.75" thickBot="1" x14ac:dyDescent="0.3">
      <c r="A74" s="104" t="s">
        <v>122</v>
      </c>
      <c r="B74" s="101"/>
      <c r="C74" s="102"/>
    </row>
    <row r="75" spans="1:3" ht="15" customHeight="1" thickTop="1" x14ac:dyDescent="0.25"/>
    <row r="76" spans="1:3" x14ac:dyDescent="0.25">
      <c r="A76" s="13" t="s">
        <v>115</v>
      </c>
      <c r="B76" s="242"/>
    </row>
  </sheetData>
  <sheetProtection algorithmName="SHA-512" hashValue="pGGIy0wxzd7o0/U8hOKY8FKGk7/DCHTSTrEIkLJ0vXaT9VOodiSXGMl2K1nubfNsxtyEEDctYEqYgxihcq6DDw==" saltValue="vY9fnvsvRG+/iHAvnX9+eg==" spinCount="100000" sheet="1" objects="1" scenarios="1"/>
  <mergeCells count="15">
    <mergeCell ref="A3:C3"/>
    <mergeCell ref="A1:C1"/>
    <mergeCell ref="A71:C71"/>
    <mergeCell ref="A31:C31"/>
    <mergeCell ref="A39:C39"/>
    <mergeCell ref="A47:C47"/>
    <mergeCell ref="A63:C63"/>
    <mergeCell ref="A55:C55"/>
    <mergeCell ref="A15:C15"/>
    <mergeCell ref="A23:C23"/>
    <mergeCell ref="B5:C5"/>
    <mergeCell ref="A9:C10"/>
    <mergeCell ref="B6:C6"/>
    <mergeCell ref="B7:C7"/>
    <mergeCell ref="B8:C8"/>
  </mergeCells>
  <conditionalFormatting sqref="B14 B22 B30 B38 B46 B54 B62 B70 C4:C5 A4:B6">
    <cfRule type="containsText" dxfId="20" priority="51" operator="containsText" text="Vyberte typ vlastnictví">
      <formula>NOT(ISERROR(SEARCH("Vyberte typ vlastnictví",A4)))</formula>
    </cfRule>
  </conditionalFormatting>
  <conditionalFormatting sqref="B14 B22 B30 B38 B46 B54 B62 B70">
    <cfRule type="expression" dxfId="19" priority="40">
      <formula>$E$1=0</formula>
    </cfRule>
  </conditionalFormatting>
  <pageMargins left="0.70866141732283505" right="0.70866141732283505" top="0.59055118110236204" bottom="0.59055118110236204" header="0.31496062992126" footer="0.31496062992126"/>
  <pageSetup paperSize="9" orientation="portrait" horizontalDpi="4294967293" verticalDpi="0" r:id="rId1"/>
  <headerFooter differentFirst="1">
    <oddHeader>&amp;L&amp;9strana č. &amp;P&amp;R&amp;9List č. 08 - Podíl v obchodní korporaci nepředstavovaný cenným papírem nebo zaknihovaným cenným papírem</oddHeader>
    <oddFooter xml:space="preserve">&amp;R&amp;8&amp;P&amp;C </oddFooter>
    <firstFooter xml:space="preserve">&amp;R&amp;8&amp;P&amp;C </firstFooter>
  </headerFooter>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prompt="Vyberte z rozevíracího seznamu typ vlastnictví." xr:uid="{00000000-0002-0000-0900-000000000000}">
          <x14:formula1>
            <xm:f>Data!$P$3:$P$6</xm:f>
          </x14:formula1>
          <xm:sqref>B70 B38 B30 B22 B14 B46 B54 B62</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0"/>
  <dimension ref="A1:N83"/>
  <sheetViews>
    <sheetView showGridLines="0" showRowColHeaders="0" showRuler="0" zoomScale="125" zoomScaleNormal="125" zoomScalePageLayoutView="125" workbookViewId="0">
      <selection activeCell="B5" sqref="B5:C5"/>
    </sheetView>
  </sheetViews>
  <sheetFormatPr defaultColWidth="9.28515625" defaultRowHeight="15" x14ac:dyDescent="0.25"/>
  <cols>
    <col min="1" max="1" width="21.5703125" customWidth="1"/>
    <col min="2" max="2" width="59.7109375" customWidth="1"/>
    <col min="3" max="3" width="4" customWidth="1"/>
    <col min="4" max="4" width="1.7109375" customWidth="1"/>
    <col min="5" max="5" width="9.28515625" hidden="1" customWidth="1"/>
    <col min="14" max="14" width="20" customWidth="1"/>
  </cols>
  <sheetData>
    <row r="1" spans="1:14" x14ac:dyDescent="0.25">
      <c r="A1" s="365" t="str">
        <f>IF(Data!W2=1,"Prazdný list netiskněte. Vyplňte pouze v případě, že počet políček v Oznámení nebude dostatečný.","Vytiskněte a vyplňte pouze v případě, že počet políček v Oznámení nebude dostatečný")</f>
        <v>Prazdný list netiskněte. Vyplňte pouze v případě, že počet políček v Oznámení nebude dostatečný.</v>
      </c>
      <c r="B1" s="365"/>
      <c r="C1" s="365"/>
      <c r="D1" s="365"/>
      <c r="E1" s="171">
        <f>Data!W2</f>
        <v>1</v>
      </c>
      <c r="N1" s="1"/>
    </row>
    <row r="2" spans="1:14" x14ac:dyDescent="0.25">
      <c r="N2" s="223"/>
    </row>
    <row r="3" spans="1:14" x14ac:dyDescent="0.25">
      <c r="A3" s="160" t="s">
        <v>325</v>
      </c>
      <c r="B3" s="366" t="s">
        <v>153</v>
      </c>
      <c r="C3" s="366"/>
      <c r="N3" s="1"/>
    </row>
    <row r="4" spans="1:14" x14ac:dyDescent="0.25">
      <c r="A4" s="84"/>
      <c r="B4" s="84" t="s">
        <v>82</v>
      </c>
      <c r="C4" s="85"/>
      <c r="N4" s="1"/>
    </row>
    <row r="5" spans="1:14" x14ac:dyDescent="0.25">
      <c r="A5" s="3" t="s">
        <v>169</v>
      </c>
      <c r="B5" s="368" t="str">
        <f>IF(Oznámení!B8="","",CONCATENATE(Oznámení!B8,", nar. ",TEXT(Oznámení!B9,"dd.mm.rrrr")))</f>
        <v/>
      </c>
      <c r="C5" s="369"/>
      <c r="N5" s="20"/>
    </row>
    <row r="6" spans="1:14" x14ac:dyDescent="0.25">
      <c r="A6" s="3" t="s">
        <v>170</v>
      </c>
      <c r="B6" s="368" t="str">
        <f>IF(Oznámení!B22="","",Oznámení!B22)</f>
        <v/>
      </c>
      <c r="C6" s="369"/>
      <c r="N6" s="6"/>
    </row>
    <row r="7" spans="1:14" ht="15" customHeight="1" x14ac:dyDescent="0.25">
      <c r="A7" s="3" t="s">
        <v>108</v>
      </c>
      <c r="B7" s="361" t="str">
        <f>IF(Data!W2=1,"Průběžné oznámení; řádné",IF(Data!W2=2,"Průběžné oznámení; doplnění",IF(Data!W2=0,"Průběžné oznámení;       ⃝   řádné              ⃝   doplnění")))</f>
        <v>Průběžné oznámení; řádné</v>
      </c>
      <c r="C7" s="362"/>
      <c r="N7" s="1"/>
    </row>
    <row r="8" spans="1:14" x14ac:dyDescent="0.25">
      <c r="A8" s="3" t="s">
        <v>164</v>
      </c>
      <c r="B8" s="363" t="str">
        <f>IF(Oznámení!B34="",CONCATENATE(TEXT(Oznámení!B32,"dd.mm.rrrr")),Oznámení!B34)</f>
        <v>1.1.2024—31.12.2024</v>
      </c>
      <c r="C8" s="364"/>
      <c r="N8" s="1"/>
    </row>
    <row r="9" spans="1:14" x14ac:dyDescent="0.25">
      <c r="A9" s="323" t="s">
        <v>140</v>
      </c>
      <c r="B9" s="324"/>
      <c r="C9" s="325"/>
      <c r="N9" s="6"/>
    </row>
    <row r="10" spans="1:14" x14ac:dyDescent="0.25">
      <c r="A10" s="326"/>
      <c r="B10" s="327"/>
      <c r="C10" s="328"/>
      <c r="N10" s="1"/>
    </row>
    <row r="11" spans="1:14" x14ac:dyDescent="0.25">
      <c r="A11" s="329"/>
      <c r="B11" s="330"/>
      <c r="C11" s="331"/>
      <c r="N11" s="1"/>
    </row>
    <row r="12" spans="1:14" x14ac:dyDescent="0.25">
      <c r="A12" s="75" t="s">
        <v>134</v>
      </c>
      <c r="B12" s="169"/>
      <c r="N12" s="1"/>
    </row>
    <row r="13" spans="1:14" x14ac:dyDescent="0.25">
      <c r="A13" s="75" t="s">
        <v>135</v>
      </c>
      <c r="B13" s="142"/>
      <c r="N13" s="1"/>
    </row>
    <row r="14" spans="1:14" x14ac:dyDescent="0.25">
      <c r="A14" s="75" t="str">
        <f>IF(Data!W2=0,"Způsob nabytí 61)*     �","Způsob nabytí 61)*")</f>
        <v>Způsob nabytí 61)*</v>
      </c>
      <c r="B14" s="65" t="s">
        <v>9</v>
      </c>
      <c r="N14" s="6"/>
    </row>
    <row r="15" spans="1:14" x14ac:dyDescent="0.25">
      <c r="A15" s="76" t="str">
        <f>IF(Data!W2=0,"Vlastnictví 62)             �","Vlastnictví 62)")</f>
        <v>Vlastnictví 62)</v>
      </c>
      <c r="B15" s="65" t="s">
        <v>19</v>
      </c>
      <c r="N15" s="20"/>
    </row>
    <row r="16" spans="1:14" ht="15.75" thickBot="1" x14ac:dyDescent="0.3">
      <c r="A16" s="127" t="s">
        <v>123</v>
      </c>
      <c r="B16" s="101"/>
      <c r="C16" s="102"/>
      <c r="N16" s="6"/>
    </row>
    <row r="17" spans="1:14" ht="15.75" thickTop="1" x14ac:dyDescent="0.25">
      <c r="A17" s="75" t="s">
        <v>134</v>
      </c>
      <c r="B17" s="67"/>
      <c r="N17" s="1"/>
    </row>
    <row r="18" spans="1:14" x14ac:dyDescent="0.25">
      <c r="A18" s="75" t="s">
        <v>135</v>
      </c>
      <c r="B18" s="142"/>
      <c r="N18" s="1"/>
    </row>
    <row r="19" spans="1:14" x14ac:dyDescent="0.25">
      <c r="A19" s="75" t="str">
        <f>IF(Data!W2=0,"Způsob nabytí 61)*     �","Způsob nabytí 61)*")</f>
        <v>Způsob nabytí 61)*</v>
      </c>
      <c r="B19" s="65" t="s">
        <v>9</v>
      </c>
    </row>
    <row r="20" spans="1:14" x14ac:dyDescent="0.25">
      <c r="A20" s="76" t="str">
        <f>IF(Data!W2=0,"Vlastnictví 62)             �","Vlastnictví 62)")</f>
        <v>Vlastnictví 62)</v>
      </c>
      <c r="B20" s="65" t="s">
        <v>19</v>
      </c>
    </row>
    <row r="21" spans="1:14" ht="15.75" thickBot="1" x14ac:dyDescent="0.3">
      <c r="A21" s="127" t="s">
        <v>123</v>
      </c>
      <c r="B21" s="101"/>
      <c r="C21" s="102"/>
    </row>
    <row r="22" spans="1:14" ht="15.75" thickTop="1" x14ac:dyDescent="0.25">
      <c r="A22" s="75" t="s">
        <v>134</v>
      </c>
      <c r="B22" s="67"/>
    </row>
    <row r="23" spans="1:14" x14ac:dyDescent="0.25">
      <c r="A23" s="75" t="s">
        <v>135</v>
      </c>
      <c r="B23" s="142"/>
    </row>
    <row r="24" spans="1:14" x14ac:dyDescent="0.25">
      <c r="A24" s="75" t="str">
        <f>IF(Data!W2=0,"Způsob nabytí 61)*     �","Způsob nabytí 61)*")</f>
        <v>Způsob nabytí 61)*</v>
      </c>
      <c r="B24" s="65" t="s">
        <v>9</v>
      </c>
    </row>
    <row r="25" spans="1:14" x14ac:dyDescent="0.25">
      <c r="A25" s="76" t="str">
        <f>IF(Data!W2=0,"Vlastnictví 62)             �","Vlastnictví 62)")</f>
        <v>Vlastnictví 62)</v>
      </c>
      <c r="B25" s="65" t="s">
        <v>19</v>
      </c>
    </row>
    <row r="26" spans="1:14" ht="15.75" thickBot="1" x14ac:dyDescent="0.3">
      <c r="A26" s="127" t="s">
        <v>123</v>
      </c>
      <c r="B26" s="101"/>
      <c r="C26" s="102"/>
    </row>
    <row r="27" spans="1:14" ht="15.75" thickTop="1" x14ac:dyDescent="0.25">
      <c r="A27" s="75" t="s">
        <v>134</v>
      </c>
      <c r="B27" s="67"/>
    </row>
    <row r="28" spans="1:14" x14ac:dyDescent="0.25">
      <c r="A28" s="75" t="s">
        <v>135</v>
      </c>
      <c r="B28" s="142"/>
    </row>
    <row r="29" spans="1:14" x14ac:dyDescent="0.25">
      <c r="A29" s="75" t="str">
        <f>IF(Data!W2=0,"Způsob nabytí 61)*     �","Způsob nabytí 61)*")</f>
        <v>Způsob nabytí 61)*</v>
      </c>
      <c r="B29" s="65" t="s">
        <v>9</v>
      </c>
    </row>
    <row r="30" spans="1:14" x14ac:dyDescent="0.25">
      <c r="A30" s="76" t="str">
        <f>IF(Data!W2=0,"Vlastnictví 62)             �","Vlastnictví 62)")</f>
        <v>Vlastnictví 62)</v>
      </c>
      <c r="B30" s="65" t="s">
        <v>19</v>
      </c>
    </row>
    <row r="31" spans="1:14" ht="15.75" thickBot="1" x14ac:dyDescent="0.3">
      <c r="A31" s="127" t="s">
        <v>123</v>
      </c>
      <c r="B31" s="101"/>
      <c r="C31" s="102"/>
    </row>
    <row r="32" spans="1:14" ht="15.75" thickTop="1" x14ac:dyDescent="0.25">
      <c r="A32" s="75" t="s">
        <v>134</v>
      </c>
      <c r="B32" s="67"/>
    </row>
    <row r="33" spans="1:3" x14ac:dyDescent="0.25">
      <c r="A33" s="75" t="s">
        <v>135</v>
      </c>
      <c r="B33" s="142"/>
    </row>
    <row r="34" spans="1:3" x14ac:dyDescent="0.25">
      <c r="A34" s="75" t="str">
        <f>IF(Data!W2=0,"Způsob nabytí 61)*     �","Způsob nabytí 61)*")</f>
        <v>Způsob nabytí 61)*</v>
      </c>
      <c r="B34" s="65" t="s">
        <v>9</v>
      </c>
    </row>
    <row r="35" spans="1:3" x14ac:dyDescent="0.25">
      <c r="A35" s="76" t="str">
        <f>IF(Data!W2=0,"Vlastnictví 62)             �","Vlastnictví 62)")</f>
        <v>Vlastnictví 62)</v>
      </c>
      <c r="B35" s="65" t="s">
        <v>19</v>
      </c>
    </row>
    <row r="36" spans="1:3" ht="15.75" thickBot="1" x14ac:dyDescent="0.3">
      <c r="A36" s="127" t="s">
        <v>123</v>
      </c>
      <c r="B36" s="101"/>
      <c r="C36" s="102"/>
    </row>
    <row r="37" spans="1:3" ht="15.75" thickTop="1" x14ac:dyDescent="0.25">
      <c r="A37" s="75" t="s">
        <v>134</v>
      </c>
      <c r="B37" s="67"/>
    </row>
    <row r="38" spans="1:3" x14ac:dyDescent="0.25">
      <c r="A38" s="75" t="s">
        <v>135</v>
      </c>
      <c r="B38" s="142"/>
    </row>
    <row r="39" spans="1:3" x14ac:dyDescent="0.25">
      <c r="A39" s="75" t="str">
        <f>IF(Data!W2=0,"Způsob nabytí 61)*     �","Způsob nabytí 61)*")</f>
        <v>Způsob nabytí 61)*</v>
      </c>
      <c r="B39" s="65" t="s">
        <v>9</v>
      </c>
    </row>
    <row r="40" spans="1:3" x14ac:dyDescent="0.25">
      <c r="A40" s="76" t="str">
        <f>IF(Data!W2=0,"Vlastnictví 62)             �","Vlastnictví 62)")</f>
        <v>Vlastnictví 62)</v>
      </c>
      <c r="B40" s="65" t="s">
        <v>19</v>
      </c>
    </row>
    <row r="41" spans="1:3" ht="15.75" thickBot="1" x14ac:dyDescent="0.3">
      <c r="A41" s="127" t="s">
        <v>123</v>
      </c>
      <c r="B41" s="101"/>
      <c r="C41" s="102"/>
    </row>
    <row r="42" spans="1:3" ht="15.75" thickTop="1" x14ac:dyDescent="0.25">
      <c r="A42" s="75" t="s">
        <v>134</v>
      </c>
      <c r="B42" s="67"/>
    </row>
    <row r="43" spans="1:3" x14ac:dyDescent="0.25">
      <c r="A43" s="75" t="s">
        <v>135</v>
      </c>
      <c r="B43" s="142"/>
    </row>
    <row r="44" spans="1:3" x14ac:dyDescent="0.25">
      <c r="A44" s="75" t="str">
        <f>IF(Data!W2=0,"Způsob nabytí 61)*     �","Způsob nabytí 61)*")</f>
        <v>Způsob nabytí 61)*</v>
      </c>
      <c r="B44" s="65" t="s">
        <v>9</v>
      </c>
    </row>
    <row r="45" spans="1:3" x14ac:dyDescent="0.25">
      <c r="A45" s="76" t="str">
        <f>IF(Data!W2=0,"Vlastnictví 62)             �","Vlastnictví 62)")</f>
        <v>Vlastnictví 62)</v>
      </c>
      <c r="B45" s="65" t="s">
        <v>19</v>
      </c>
    </row>
    <row r="46" spans="1:3" ht="15.75" thickBot="1" x14ac:dyDescent="0.3">
      <c r="A46" s="127" t="s">
        <v>123</v>
      </c>
      <c r="B46" s="101"/>
      <c r="C46" s="102"/>
    </row>
    <row r="47" spans="1:3" ht="15.75" thickTop="1" x14ac:dyDescent="0.25">
      <c r="A47" s="75" t="s">
        <v>134</v>
      </c>
      <c r="B47" s="65"/>
    </row>
    <row r="48" spans="1:3" x14ac:dyDescent="0.25">
      <c r="A48" s="75" t="s">
        <v>135</v>
      </c>
      <c r="B48" s="142"/>
    </row>
    <row r="49" spans="1:3" x14ac:dyDescent="0.25">
      <c r="A49" s="75" t="str">
        <f>IF(Data!W2=0,"Způsob nabytí 61)*     �","Způsob nabytí 61)*")</f>
        <v>Způsob nabytí 61)*</v>
      </c>
      <c r="B49" s="65" t="s">
        <v>9</v>
      </c>
    </row>
    <row r="50" spans="1:3" x14ac:dyDescent="0.25">
      <c r="A50" s="76" t="str">
        <f>IF(Data!W2=0,"Vlastnictví 62)             �","Vlastnictví 62)")</f>
        <v>Vlastnictví 62)</v>
      </c>
      <c r="B50" s="65" t="s">
        <v>19</v>
      </c>
    </row>
    <row r="51" spans="1:3" ht="15.75" thickBot="1" x14ac:dyDescent="0.3">
      <c r="A51" s="127" t="s">
        <v>123</v>
      </c>
      <c r="B51" s="101"/>
      <c r="C51" s="102"/>
    </row>
    <row r="52" spans="1:3" ht="15.75" thickTop="1" x14ac:dyDescent="0.25">
      <c r="A52" s="75" t="s">
        <v>134</v>
      </c>
      <c r="B52" s="67"/>
    </row>
    <row r="53" spans="1:3" x14ac:dyDescent="0.25">
      <c r="A53" s="75" t="s">
        <v>135</v>
      </c>
      <c r="B53" s="142"/>
    </row>
    <row r="54" spans="1:3" x14ac:dyDescent="0.25">
      <c r="A54" s="75" t="str">
        <f>IF(Data!W2=0,"Způsob nabytí 61)*     �","Způsob nabytí 61)*")</f>
        <v>Způsob nabytí 61)*</v>
      </c>
      <c r="B54" s="65" t="s">
        <v>9</v>
      </c>
    </row>
    <row r="55" spans="1:3" x14ac:dyDescent="0.25">
      <c r="A55" s="76" t="str">
        <f>IF(Data!W2=0,"Vlastnictví 62)             �","Vlastnictví 62)")</f>
        <v>Vlastnictví 62)</v>
      </c>
      <c r="B55" s="65" t="s">
        <v>19</v>
      </c>
    </row>
    <row r="56" spans="1:3" ht="15.75" thickBot="1" x14ac:dyDescent="0.3">
      <c r="A56" s="127" t="s">
        <v>123</v>
      </c>
      <c r="B56" s="101"/>
      <c r="C56" s="102"/>
    </row>
    <row r="57" spans="1:3" ht="15.75" thickTop="1" x14ac:dyDescent="0.25">
      <c r="A57" s="75" t="s">
        <v>134</v>
      </c>
      <c r="B57" s="67"/>
    </row>
    <row r="58" spans="1:3" x14ac:dyDescent="0.25">
      <c r="A58" s="75" t="s">
        <v>135</v>
      </c>
      <c r="B58" s="142"/>
    </row>
    <row r="59" spans="1:3" x14ac:dyDescent="0.25">
      <c r="A59" s="75" t="str">
        <f>IF(Data!W2=0,"Způsob nabytí 61)*     �","Způsob nabytí 61)*")</f>
        <v>Způsob nabytí 61)*</v>
      </c>
      <c r="B59" s="65" t="s">
        <v>9</v>
      </c>
    </row>
    <row r="60" spans="1:3" x14ac:dyDescent="0.25">
      <c r="A60" s="76" t="str">
        <f>IF(Data!W2=0,"Vlastnictví 62)             �","Vlastnictví 62)")</f>
        <v>Vlastnictví 62)</v>
      </c>
      <c r="B60" s="65" t="s">
        <v>19</v>
      </c>
    </row>
    <row r="61" spans="1:3" ht="15.75" thickBot="1" x14ac:dyDescent="0.3">
      <c r="A61" s="127" t="s">
        <v>123</v>
      </c>
      <c r="B61" s="101"/>
      <c r="C61" s="102"/>
    </row>
    <row r="62" spans="1:3" ht="15.75" thickTop="1" x14ac:dyDescent="0.25">
      <c r="A62" s="75" t="s">
        <v>134</v>
      </c>
      <c r="B62" s="67"/>
    </row>
    <row r="63" spans="1:3" x14ac:dyDescent="0.25">
      <c r="A63" s="75" t="s">
        <v>135</v>
      </c>
      <c r="B63" s="142"/>
    </row>
    <row r="64" spans="1:3" x14ac:dyDescent="0.25">
      <c r="A64" s="75" t="str">
        <f>IF(Data!W2=0,"Způsob nabytí 61)*     �","Způsob nabytí 61)*")</f>
        <v>Způsob nabytí 61)*</v>
      </c>
      <c r="B64" s="65" t="s">
        <v>9</v>
      </c>
    </row>
    <row r="65" spans="1:3" x14ac:dyDescent="0.25">
      <c r="A65" s="76" t="str">
        <f>IF(Data!W2=0,"Vlastnictví 62)             �","Vlastnictví 62)")</f>
        <v>Vlastnictví 62)</v>
      </c>
      <c r="B65" s="65" t="s">
        <v>19</v>
      </c>
    </row>
    <row r="66" spans="1:3" ht="15.75" thickBot="1" x14ac:dyDescent="0.3">
      <c r="A66" s="127" t="s">
        <v>123</v>
      </c>
      <c r="B66" s="101"/>
      <c r="C66" s="102"/>
    </row>
    <row r="67" spans="1:3" ht="15.75" thickTop="1" x14ac:dyDescent="0.25">
      <c r="A67" s="75" t="s">
        <v>134</v>
      </c>
      <c r="B67" s="67"/>
    </row>
    <row r="68" spans="1:3" x14ac:dyDescent="0.25">
      <c r="A68" s="75" t="s">
        <v>135</v>
      </c>
      <c r="B68" s="142"/>
    </row>
    <row r="69" spans="1:3" x14ac:dyDescent="0.25">
      <c r="A69" s="75" t="str">
        <f>IF(Data!W2=0,"Způsob nabytí 61)*     �","Způsob nabytí 61)*")</f>
        <v>Způsob nabytí 61)*</v>
      </c>
      <c r="B69" s="65" t="s">
        <v>9</v>
      </c>
    </row>
    <row r="70" spans="1:3" x14ac:dyDescent="0.25">
      <c r="A70" s="76" t="str">
        <f>IF(Data!W2=0,"Vlastnictví 62)             �","Vlastnictví 62)")</f>
        <v>Vlastnictví 62)</v>
      </c>
      <c r="B70" s="65" t="s">
        <v>19</v>
      </c>
    </row>
    <row r="71" spans="1:3" ht="15.75" thickBot="1" x14ac:dyDescent="0.3">
      <c r="A71" s="127" t="s">
        <v>123</v>
      </c>
      <c r="B71" s="101"/>
      <c r="C71" s="102"/>
    </row>
    <row r="72" spans="1:3" ht="15.75" thickTop="1" x14ac:dyDescent="0.25">
      <c r="A72" s="75" t="s">
        <v>134</v>
      </c>
      <c r="B72" s="67"/>
    </row>
    <row r="73" spans="1:3" x14ac:dyDescent="0.25">
      <c r="A73" s="75" t="s">
        <v>135</v>
      </c>
      <c r="B73" s="142"/>
    </row>
    <row r="74" spans="1:3" x14ac:dyDescent="0.25">
      <c r="A74" s="75" t="str">
        <f>IF(Data!W2=0,"Způsob nabytí 61)*     �","Způsob nabytí 61)*")</f>
        <v>Způsob nabytí 61)*</v>
      </c>
      <c r="B74" s="65" t="s">
        <v>9</v>
      </c>
    </row>
    <row r="75" spans="1:3" x14ac:dyDescent="0.25">
      <c r="A75" s="76" t="str">
        <f>IF(Data!W2=0,"Vlastnictví 62)             �","Vlastnictví 62)")</f>
        <v>Vlastnictví 62)</v>
      </c>
      <c r="B75" s="65" t="s">
        <v>19</v>
      </c>
    </row>
    <row r="76" spans="1:3" ht="15.75" thickBot="1" x14ac:dyDescent="0.3">
      <c r="A76" s="127" t="s">
        <v>123</v>
      </c>
      <c r="B76" s="101"/>
      <c r="C76" s="102"/>
    </row>
    <row r="77" spans="1:3" ht="15.75" thickTop="1" x14ac:dyDescent="0.25">
      <c r="A77" s="75" t="s">
        <v>134</v>
      </c>
      <c r="B77" s="67"/>
    </row>
    <row r="78" spans="1:3" x14ac:dyDescent="0.25">
      <c r="A78" s="75" t="s">
        <v>135</v>
      </c>
      <c r="B78" s="142"/>
    </row>
    <row r="79" spans="1:3" x14ac:dyDescent="0.25">
      <c r="A79" s="75" t="str">
        <f>IF(Data!W2=0,"Způsob nabytí 61)*     �","Způsob nabytí 61)*")</f>
        <v>Způsob nabytí 61)*</v>
      </c>
      <c r="B79" s="65" t="s">
        <v>9</v>
      </c>
    </row>
    <row r="80" spans="1:3" x14ac:dyDescent="0.25">
      <c r="A80" s="76" t="str">
        <f>IF(Data!W2=0,"Vlastnictví 62)             �","Vlastnictví 62)")</f>
        <v>Vlastnictví 62)</v>
      </c>
      <c r="B80" s="65" t="s">
        <v>19</v>
      </c>
    </row>
    <row r="81" spans="1:3" ht="15.75" thickBot="1" x14ac:dyDescent="0.3">
      <c r="A81" s="127" t="s">
        <v>123</v>
      </c>
      <c r="B81" s="101"/>
      <c r="C81" s="102"/>
    </row>
    <row r="82" spans="1:3" ht="15.75" thickTop="1" x14ac:dyDescent="0.25"/>
    <row r="83" spans="1:3" x14ac:dyDescent="0.25">
      <c r="A83" s="63" t="s">
        <v>115</v>
      </c>
      <c r="B83" s="241"/>
    </row>
  </sheetData>
  <sheetProtection algorithmName="SHA-512" hashValue="gK5pFc5PBo7Iu65HFoltJMpZ+wb6qvKuvDSMlyCAtnKXWszqT8SHRNBxJ/BpA8TtiddtNTO7PG6aGRMHfDDDpg==" saltValue="xy4EPkxfebfbH4jE5gXnsA==" spinCount="100000" sheet="1" objects="1" scenarios="1"/>
  <mergeCells count="7">
    <mergeCell ref="A1:D1"/>
    <mergeCell ref="B3:C3"/>
    <mergeCell ref="B5:C5"/>
    <mergeCell ref="A9:C11"/>
    <mergeCell ref="B7:C7"/>
    <mergeCell ref="B8:C8"/>
    <mergeCell ref="B6:C6"/>
  </mergeCells>
  <conditionalFormatting sqref="B14 B19 B24 B29 B34 B39 B44 B49 B54 B59 B64 B69 B74 B79">
    <cfRule type="containsText" dxfId="18" priority="144" operator="containsText" text="Vyberte způsob nabytí">
      <formula>NOT(ISERROR(SEARCH("Vyberte způsob nabytí",B14)))</formula>
    </cfRule>
  </conditionalFormatting>
  <conditionalFormatting sqref="B14:B15 B19:B20 B24:B25 B29:B30 B34:B35 B39:B40 B44:B45 B49:B50 B54:B55 B59:B60 B64:B65 B69:B70 B74:B75 B79:B80">
    <cfRule type="expression" dxfId="17" priority="80">
      <formula>$E$1=0</formula>
    </cfRule>
  </conditionalFormatting>
  <conditionalFormatting sqref="B15 B20 B25 B30 B35 B40 B45 B50 B55 B60 B65 B70 B75 B80 C3:C5 B3:B6 A4:A6">
    <cfRule type="containsText" dxfId="16" priority="176" operator="containsText" text="Vyberte typ vlastnictví">
      <formula>NOT(ISERROR(SEARCH("Vyberte typ vlastnictví",A3)))</formula>
    </cfRule>
  </conditionalFormatting>
  <pageMargins left="0.70866141732283505" right="0.70866141732283505" top="0.59055118110236204" bottom="0.59055118110236204" header="0.31496062992126" footer="0.31496062992126"/>
  <pageSetup paperSize="9" orientation="portrait" horizontalDpi="0" verticalDpi="0" r:id="rId1"/>
  <headerFooter differentFirst="1">
    <oddHeader>&amp;L&amp;9strana č. &amp;P&amp;R&amp;9List č. 09 - Jiné věci movité</oddHeader>
    <oddFooter xml:space="preserve">&amp;L&amp;10                            &amp;R&amp;8&amp;P&amp;C </oddFooter>
    <firstFooter xml:space="preserve">&amp;R&amp;8&amp;P&amp;C </firstFoot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prompt="Vyberte z rozevíracího seznamu způsob nabytí." xr:uid="{00000000-0002-0000-0A00-000000000000}">
          <x14:formula1>
            <xm:f>Data!$Q$3:$Q$9</xm:f>
          </x14:formula1>
          <xm:sqref>B49 B14 B19 B24 B29 B34 B39 B44 B74 B69 B64 B59 B54 B79</xm:sqref>
        </x14:dataValidation>
        <x14:dataValidation type="list" allowBlank="1" showInputMessage="1" showErrorMessage="1" prompt="Vyberte z rozevíracího seznamu typ vlastnictví." xr:uid="{00000000-0002-0000-0A00-000001000000}">
          <x14:formula1>
            <xm:f>Data!$R$3:$R$6</xm:f>
          </x14:formula1>
          <xm:sqref>B50 B15 B20 B25 B30 B35 B40 B45 B80 B75 B70 B65 B60 B55</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11"/>
  <dimension ref="A1:K161"/>
  <sheetViews>
    <sheetView showGridLines="0" showRowColHeaders="0" showRuler="0" zoomScale="125" zoomScaleNormal="125" zoomScalePageLayoutView="125" workbookViewId="0">
      <selection activeCell="B5" sqref="B5:C5"/>
    </sheetView>
  </sheetViews>
  <sheetFormatPr defaultColWidth="9.28515625" defaultRowHeight="15" x14ac:dyDescent="0.25"/>
  <cols>
    <col min="1" max="1" width="21.5703125" customWidth="1"/>
    <col min="2" max="2" width="59.7109375" customWidth="1"/>
    <col min="3" max="3" width="4.5703125" customWidth="1"/>
    <col min="4" max="4" width="1.7109375" customWidth="1"/>
    <col min="5" max="5" width="9.28515625" hidden="1" customWidth="1"/>
    <col min="11" max="11" width="8" customWidth="1"/>
  </cols>
  <sheetData>
    <row r="1" spans="1:11" x14ac:dyDescent="0.25">
      <c r="A1" s="365" t="str">
        <f>IF(Data!W2=1,"Prazdný list netiskněte. Vyplňte pouze v případě, že počet políček v Oznámení nebude dostatečný.","Vytiskněte a vyplňte pouze v případě, že počet políček v Oznámení nebude dostatečný")</f>
        <v>Prazdný list netiskněte. Vyplňte pouze v případě, že počet políček v Oznámení nebude dostatečný.</v>
      </c>
      <c r="B1" s="365"/>
      <c r="C1" s="365"/>
      <c r="E1" s="171">
        <f>Data!W2</f>
        <v>1</v>
      </c>
      <c r="K1" s="1"/>
    </row>
    <row r="2" spans="1:11" x14ac:dyDescent="0.25">
      <c r="K2" s="220"/>
    </row>
    <row r="3" spans="1:11" x14ac:dyDescent="0.25">
      <c r="A3" s="160" t="s">
        <v>325</v>
      </c>
      <c r="B3" s="366" t="s">
        <v>168</v>
      </c>
      <c r="C3" s="366"/>
      <c r="K3" s="1"/>
    </row>
    <row r="4" spans="1:11" x14ac:dyDescent="0.25">
      <c r="A4" s="84"/>
      <c r="B4" s="84" t="s">
        <v>82</v>
      </c>
      <c r="C4" s="85"/>
      <c r="K4" s="1"/>
    </row>
    <row r="5" spans="1:11" x14ac:dyDescent="0.25">
      <c r="A5" s="3" t="s">
        <v>169</v>
      </c>
      <c r="B5" s="368" t="str">
        <f>IF(Oznámení!B8="","",CONCATENATE(Oznámení!B8,", nar. ",TEXT(Oznámení!B9,"dd.mm.rrrr")))</f>
        <v/>
      </c>
      <c r="C5" s="369"/>
      <c r="K5" s="22"/>
    </row>
    <row r="6" spans="1:11" ht="15" customHeight="1" x14ac:dyDescent="0.25">
      <c r="A6" s="3" t="s">
        <v>170</v>
      </c>
      <c r="B6" s="368" t="str">
        <f>IF(Oznámení!B22="","",Oznámení!B22)</f>
        <v/>
      </c>
      <c r="C6" s="369"/>
      <c r="K6" s="6"/>
    </row>
    <row r="7" spans="1:11" x14ac:dyDescent="0.25">
      <c r="A7" s="3" t="s">
        <v>108</v>
      </c>
      <c r="B7" s="361" t="str">
        <f>IF(Data!W2=1,"Průběžné oznámení; řádné",IF(Data!W2=2,"Průběžné oznámení; doplnění",IF(Data!W2=0,"Průběžné oznámení;       ⃝   řádné              ⃝   doplnění")))</f>
        <v>Průběžné oznámení; řádné</v>
      </c>
      <c r="C7" s="362"/>
      <c r="K7" s="1"/>
    </row>
    <row r="8" spans="1:11" x14ac:dyDescent="0.25">
      <c r="A8" s="3" t="s">
        <v>164</v>
      </c>
      <c r="B8" s="363" t="str">
        <f>IF(Oznámení!B34="",CONCATENATE(TEXT(Oznámení!B32,"dd.mm.rrrr")),Oznámení!B34)</f>
        <v>1.1.2024—31.12.2024</v>
      </c>
      <c r="C8" s="364"/>
      <c r="K8" s="1"/>
    </row>
    <row r="9" spans="1:11" x14ac:dyDescent="0.25">
      <c r="A9" s="304" t="s">
        <v>125</v>
      </c>
      <c r="B9" s="305"/>
      <c r="C9" s="306"/>
      <c r="K9" s="6"/>
    </row>
    <row r="10" spans="1:11" x14ac:dyDescent="0.25">
      <c r="A10" s="307"/>
      <c r="B10" s="308"/>
      <c r="C10" s="309"/>
      <c r="K10" s="1"/>
    </row>
    <row r="11" spans="1:11" x14ac:dyDescent="0.25">
      <c r="A11" s="98"/>
      <c r="B11" s="151" t="str">
        <f>IF(C9="Ne","Zdroj - právnická osoba","Zdroj - právnická osoba*")</f>
        <v>Zdroj - právnická osoba*</v>
      </c>
      <c r="C11" s="94"/>
      <c r="K11" s="1"/>
    </row>
    <row r="12" spans="1:11" x14ac:dyDescent="0.25">
      <c r="A12" s="63" t="str">
        <f>IF(Data!W2=0,"Druh příjmu 65)*        �","Druh příjmu 65)*")</f>
        <v>Druh příjmu 65)*</v>
      </c>
      <c r="B12" s="169" t="s">
        <v>73</v>
      </c>
      <c r="K12" s="1"/>
    </row>
    <row r="13" spans="1:11" x14ac:dyDescent="0.25">
      <c r="A13" s="63" t="s">
        <v>4</v>
      </c>
      <c r="B13" s="65"/>
      <c r="C13" s="14"/>
      <c r="K13" s="1"/>
    </row>
    <row r="14" spans="1:11" x14ac:dyDescent="0.25">
      <c r="A14" s="63" t="s">
        <v>141</v>
      </c>
      <c r="B14" s="142"/>
      <c r="C14" s="10"/>
      <c r="K14" s="6"/>
    </row>
    <row r="15" spans="1:11" x14ac:dyDescent="0.25">
      <c r="A15" s="89" t="s">
        <v>142</v>
      </c>
      <c r="B15" s="68"/>
      <c r="C15" s="11"/>
      <c r="K15" s="1"/>
    </row>
    <row r="16" spans="1:11" x14ac:dyDescent="0.25">
      <c r="A16" s="76" t="s">
        <v>143</v>
      </c>
      <c r="B16" s="69"/>
      <c r="C16" s="14"/>
      <c r="K16" s="6"/>
    </row>
    <row r="17" spans="1:11" x14ac:dyDescent="0.25">
      <c r="A17" s="40" t="s">
        <v>144</v>
      </c>
      <c r="B17" s="62"/>
      <c r="C17" s="63"/>
      <c r="K17" s="1"/>
    </row>
    <row r="18" spans="1:11" x14ac:dyDescent="0.25">
      <c r="A18" s="13" t="s">
        <v>117</v>
      </c>
      <c r="B18" s="65"/>
      <c r="C18" s="10"/>
      <c r="K18" s="1"/>
    </row>
    <row r="19" spans="1:11" x14ac:dyDescent="0.25">
      <c r="A19" s="12" t="s">
        <v>150</v>
      </c>
      <c r="B19" s="65"/>
      <c r="C19" s="10"/>
      <c r="K19" s="1"/>
    </row>
    <row r="20" spans="1:11" ht="15.75" thickBot="1" x14ac:dyDescent="0.3">
      <c r="A20" s="104" t="s">
        <v>124</v>
      </c>
      <c r="B20" s="96"/>
      <c r="C20" s="10"/>
      <c r="K20" s="1"/>
    </row>
    <row r="21" spans="1:11" ht="15.75" thickTop="1" x14ac:dyDescent="0.25">
      <c r="A21" s="63" t="str">
        <f>IF(Data!W2=0,"Druh příjmu 65)*        �","Druh příjmu 65)*")</f>
        <v>Druh příjmu 65)*</v>
      </c>
      <c r="B21" s="144" t="s">
        <v>73</v>
      </c>
      <c r="C21" s="147"/>
      <c r="K21" s="1"/>
    </row>
    <row r="22" spans="1:11" x14ac:dyDescent="0.25">
      <c r="A22" s="63" t="s">
        <v>4</v>
      </c>
      <c r="B22" s="65"/>
      <c r="C22" s="13"/>
    </row>
    <row r="23" spans="1:11" x14ac:dyDescent="0.25">
      <c r="A23" s="63" t="s">
        <v>141</v>
      </c>
      <c r="B23" s="142"/>
      <c r="C23" s="10"/>
    </row>
    <row r="24" spans="1:11" x14ac:dyDescent="0.25">
      <c r="A24" s="89" t="s">
        <v>142</v>
      </c>
      <c r="B24" s="68"/>
      <c r="C24" s="11"/>
    </row>
    <row r="25" spans="1:11" x14ac:dyDescent="0.25">
      <c r="A25" s="76" t="s">
        <v>143</v>
      </c>
      <c r="B25" s="69"/>
      <c r="C25" s="14"/>
    </row>
    <row r="26" spans="1:11" x14ac:dyDescent="0.25">
      <c r="A26" s="40" t="s">
        <v>144</v>
      </c>
      <c r="B26" s="62"/>
      <c r="C26" s="63"/>
    </row>
    <row r="27" spans="1:11" x14ac:dyDescent="0.25">
      <c r="A27" s="13" t="s">
        <v>117</v>
      </c>
      <c r="B27" s="65"/>
      <c r="C27" s="10"/>
    </row>
    <row r="28" spans="1:11" x14ac:dyDescent="0.25">
      <c r="A28" s="12" t="s">
        <v>150</v>
      </c>
      <c r="B28" s="65"/>
      <c r="C28" s="10"/>
    </row>
    <row r="29" spans="1:11" ht="15.75" thickBot="1" x14ac:dyDescent="0.3">
      <c r="A29" s="104" t="s">
        <v>124</v>
      </c>
      <c r="B29" s="96"/>
      <c r="C29" s="10"/>
    </row>
    <row r="30" spans="1:11" ht="15.75" thickTop="1" x14ac:dyDescent="0.25">
      <c r="A30" s="63" t="str">
        <f>IF(Data!W2=0,"Druh příjmu 65)*        �","Druh příjmu 65)*")</f>
        <v>Druh příjmu 65)*</v>
      </c>
      <c r="B30" s="144" t="s">
        <v>73</v>
      </c>
      <c r="C30" s="147"/>
    </row>
    <row r="31" spans="1:11" x14ac:dyDescent="0.25">
      <c r="A31" s="63" t="s">
        <v>4</v>
      </c>
      <c r="B31" s="65"/>
      <c r="C31" s="13"/>
    </row>
    <row r="32" spans="1:11" x14ac:dyDescent="0.25">
      <c r="A32" s="63" t="s">
        <v>141</v>
      </c>
      <c r="B32" s="142"/>
      <c r="C32" s="10"/>
    </row>
    <row r="33" spans="1:3" x14ac:dyDescent="0.25">
      <c r="A33" s="89" t="s">
        <v>142</v>
      </c>
      <c r="B33" s="68"/>
      <c r="C33" s="11"/>
    </row>
    <row r="34" spans="1:3" x14ac:dyDescent="0.25">
      <c r="A34" s="76" t="s">
        <v>143</v>
      </c>
      <c r="B34" s="69"/>
      <c r="C34" s="14"/>
    </row>
    <row r="35" spans="1:3" x14ac:dyDescent="0.25">
      <c r="A35" s="40" t="s">
        <v>144</v>
      </c>
      <c r="B35" s="62"/>
      <c r="C35" s="63"/>
    </row>
    <row r="36" spans="1:3" x14ac:dyDescent="0.25">
      <c r="A36" s="13" t="s">
        <v>117</v>
      </c>
      <c r="B36" s="65"/>
      <c r="C36" s="10"/>
    </row>
    <row r="37" spans="1:3" x14ac:dyDescent="0.25">
      <c r="A37" s="12" t="s">
        <v>150</v>
      </c>
      <c r="B37" s="65"/>
      <c r="C37" s="10"/>
    </row>
    <row r="38" spans="1:3" ht="15.75" thickBot="1" x14ac:dyDescent="0.3">
      <c r="A38" s="104" t="s">
        <v>124</v>
      </c>
      <c r="B38" s="101"/>
      <c r="C38" s="92"/>
    </row>
    <row r="39" spans="1:3" ht="15.75" thickTop="1" x14ac:dyDescent="0.25">
      <c r="A39" s="63" t="str">
        <f>IF(Data!W2=0,"Druh příjmu 65)*        �","Druh příjmu 65)*")</f>
        <v>Druh příjmu 65)*</v>
      </c>
      <c r="B39" s="144" t="s">
        <v>73</v>
      </c>
      <c r="C39" s="147"/>
    </row>
    <row r="40" spans="1:3" x14ac:dyDescent="0.25">
      <c r="A40" s="63" t="s">
        <v>4</v>
      </c>
      <c r="B40" s="65"/>
      <c r="C40" s="13"/>
    </row>
    <row r="41" spans="1:3" x14ac:dyDescent="0.25">
      <c r="A41" s="63" t="s">
        <v>141</v>
      </c>
      <c r="B41" s="142"/>
      <c r="C41" s="10"/>
    </row>
    <row r="42" spans="1:3" x14ac:dyDescent="0.25">
      <c r="A42" s="89" t="s">
        <v>142</v>
      </c>
      <c r="B42" s="68"/>
      <c r="C42" s="11"/>
    </row>
    <row r="43" spans="1:3" x14ac:dyDescent="0.25">
      <c r="A43" s="76" t="s">
        <v>143</v>
      </c>
      <c r="B43" s="69"/>
      <c r="C43" s="14"/>
    </row>
    <row r="44" spans="1:3" x14ac:dyDescent="0.25">
      <c r="A44" s="40" t="s">
        <v>144</v>
      </c>
      <c r="B44" s="62"/>
      <c r="C44" s="63"/>
    </row>
    <row r="45" spans="1:3" x14ac:dyDescent="0.25">
      <c r="A45" s="13" t="s">
        <v>117</v>
      </c>
      <c r="B45" s="65"/>
      <c r="C45" s="10"/>
    </row>
    <row r="46" spans="1:3" x14ac:dyDescent="0.25">
      <c r="A46" s="12" t="s">
        <v>150</v>
      </c>
      <c r="B46" s="65"/>
      <c r="C46" s="10"/>
    </row>
    <row r="47" spans="1:3" ht="15.75" thickBot="1" x14ac:dyDescent="0.3">
      <c r="A47" s="104" t="s">
        <v>124</v>
      </c>
      <c r="B47" s="101"/>
      <c r="C47" s="92"/>
    </row>
    <row r="48" spans="1:3" ht="15.75" thickTop="1" x14ac:dyDescent="0.25">
      <c r="A48" s="63" t="str">
        <f>IF(Data!W2=0,"Druh příjmu 65)*        �","Druh příjmu 65)*")</f>
        <v>Druh příjmu 65)*</v>
      </c>
      <c r="B48" s="65" t="s">
        <v>73</v>
      </c>
      <c r="C48" s="11"/>
    </row>
    <row r="49" spans="1:3" x14ac:dyDescent="0.25">
      <c r="A49" s="63" t="s">
        <v>4</v>
      </c>
      <c r="B49" s="65"/>
      <c r="C49" s="13"/>
    </row>
    <row r="50" spans="1:3" x14ac:dyDescent="0.25">
      <c r="A50" s="63" t="s">
        <v>141</v>
      </c>
      <c r="B50" s="142"/>
      <c r="C50" s="10"/>
    </row>
    <row r="51" spans="1:3" x14ac:dyDescent="0.25">
      <c r="A51" s="89" t="s">
        <v>142</v>
      </c>
      <c r="B51" s="68"/>
      <c r="C51" s="11"/>
    </row>
    <row r="52" spans="1:3" x14ac:dyDescent="0.25">
      <c r="A52" s="76" t="s">
        <v>143</v>
      </c>
      <c r="B52" s="69"/>
      <c r="C52" s="14"/>
    </row>
    <row r="53" spans="1:3" x14ac:dyDescent="0.25">
      <c r="A53" s="40" t="s">
        <v>144</v>
      </c>
      <c r="B53" s="62"/>
      <c r="C53" s="63"/>
    </row>
    <row r="54" spans="1:3" x14ac:dyDescent="0.25">
      <c r="A54" s="13" t="s">
        <v>117</v>
      </c>
      <c r="B54" s="65"/>
      <c r="C54" s="10"/>
    </row>
    <row r="55" spans="1:3" x14ac:dyDescent="0.25">
      <c r="A55" s="12" t="s">
        <v>150</v>
      </c>
      <c r="B55" s="65"/>
      <c r="C55" s="10"/>
    </row>
    <row r="56" spans="1:3" ht="15.75" thickBot="1" x14ac:dyDescent="0.3">
      <c r="A56" s="104" t="s">
        <v>124</v>
      </c>
      <c r="B56" s="96"/>
      <c r="C56" s="10"/>
    </row>
    <row r="57" spans="1:3" ht="15.75" thickTop="1" x14ac:dyDescent="0.25">
      <c r="A57" s="63" t="str">
        <f>IF(Data!W2=0,"Druh příjmu 65)*        �","Druh příjmu 65)*")</f>
        <v>Druh příjmu 65)*</v>
      </c>
      <c r="B57" s="144" t="s">
        <v>73</v>
      </c>
      <c r="C57" s="147"/>
    </row>
    <row r="58" spans="1:3" x14ac:dyDescent="0.25">
      <c r="A58" s="13" t="s">
        <v>4</v>
      </c>
      <c r="B58" s="65"/>
      <c r="C58" s="13"/>
    </row>
    <row r="59" spans="1:3" x14ac:dyDescent="0.25">
      <c r="A59" s="13" t="s">
        <v>141</v>
      </c>
      <c r="B59" s="142"/>
      <c r="C59" s="10"/>
    </row>
    <row r="60" spans="1:3" x14ac:dyDescent="0.25">
      <c r="A60" s="122" t="s">
        <v>142</v>
      </c>
      <c r="B60" s="68"/>
      <c r="C60" s="11"/>
    </row>
    <row r="61" spans="1:3" x14ac:dyDescent="0.25">
      <c r="A61" s="73" t="s">
        <v>143</v>
      </c>
      <c r="B61" s="69"/>
      <c r="C61" s="14"/>
    </row>
    <row r="62" spans="1:3" x14ac:dyDescent="0.25">
      <c r="A62" s="40" t="s">
        <v>144</v>
      </c>
      <c r="B62" s="62"/>
      <c r="C62" s="63"/>
    </row>
    <row r="63" spans="1:3" x14ac:dyDescent="0.25">
      <c r="A63" s="13" t="s">
        <v>117</v>
      </c>
      <c r="B63" s="65"/>
      <c r="C63" s="10"/>
    </row>
    <row r="64" spans="1:3" x14ac:dyDescent="0.25">
      <c r="A64" s="12" t="s">
        <v>150</v>
      </c>
      <c r="B64" s="65"/>
      <c r="C64" s="10"/>
    </row>
    <row r="65" spans="1:3" ht="15.75" thickBot="1" x14ac:dyDescent="0.3">
      <c r="A65" s="104" t="s">
        <v>124</v>
      </c>
      <c r="B65" s="96"/>
      <c r="C65" s="10"/>
    </row>
    <row r="66" spans="1:3" ht="15.75" thickTop="1" x14ac:dyDescent="0.25">
      <c r="A66" s="63" t="str">
        <f>IF(Data!W2=0,"Druh příjmu 65)*        �","Druh příjmu 65)*")</f>
        <v>Druh příjmu 65)*</v>
      </c>
      <c r="B66" s="144" t="s">
        <v>73</v>
      </c>
      <c r="C66" s="147"/>
    </row>
    <row r="67" spans="1:3" x14ac:dyDescent="0.25">
      <c r="A67" s="63" t="s">
        <v>4</v>
      </c>
      <c r="B67" s="65"/>
      <c r="C67" s="13"/>
    </row>
    <row r="68" spans="1:3" x14ac:dyDescent="0.25">
      <c r="A68" s="63" t="s">
        <v>141</v>
      </c>
      <c r="B68" s="142"/>
      <c r="C68" s="10"/>
    </row>
    <row r="69" spans="1:3" x14ac:dyDescent="0.25">
      <c r="A69" s="89" t="s">
        <v>142</v>
      </c>
      <c r="B69" s="68"/>
      <c r="C69" s="11"/>
    </row>
    <row r="70" spans="1:3" x14ac:dyDescent="0.25">
      <c r="A70" s="76" t="s">
        <v>143</v>
      </c>
      <c r="B70" s="69"/>
      <c r="C70" s="14"/>
    </row>
    <row r="71" spans="1:3" x14ac:dyDescent="0.25">
      <c r="A71" s="40" t="s">
        <v>144</v>
      </c>
      <c r="B71" s="62"/>
      <c r="C71" s="63"/>
    </row>
    <row r="72" spans="1:3" x14ac:dyDescent="0.25">
      <c r="A72" s="13" t="s">
        <v>117</v>
      </c>
      <c r="B72" s="65"/>
      <c r="C72" s="10"/>
    </row>
    <row r="73" spans="1:3" x14ac:dyDescent="0.25">
      <c r="A73" s="12" t="s">
        <v>150</v>
      </c>
      <c r="B73" s="65"/>
      <c r="C73" s="10"/>
    </row>
    <row r="74" spans="1:3" ht="15.75" thickBot="1" x14ac:dyDescent="0.3">
      <c r="A74" s="104" t="s">
        <v>124</v>
      </c>
      <c r="B74" s="101"/>
      <c r="C74" s="92"/>
    </row>
    <row r="75" spans="1:3" ht="15.75" thickTop="1" x14ac:dyDescent="0.25">
      <c r="A75" s="63" t="str">
        <f>IF(Data!W2=0,"Druh příjmu 65)*        �","Druh příjmu 65)*")</f>
        <v>Druh příjmu 65)*</v>
      </c>
      <c r="B75" s="67" t="s">
        <v>73</v>
      </c>
      <c r="C75" s="93"/>
    </row>
    <row r="76" spans="1:3" x14ac:dyDescent="0.25">
      <c r="A76" s="63" t="s">
        <v>4</v>
      </c>
      <c r="B76" s="65"/>
      <c r="C76" s="13"/>
    </row>
    <row r="77" spans="1:3" x14ac:dyDescent="0.25">
      <c r="A77" s="63" t="s">
        <v>141</v>
      </c>
      <c r="B77" s="142"/>
      <c r="C77" s="10"/>
    </row>
    <row r="78" spans="1:3" x14ac:dyDescent="0.25">
      <c r="A78" s="89" t="s">
        <v>142</v>
      </c>
      <c r="B78" s="68"/>
      <c r="C78" s="11"/>
    </row>
    <row r="79" spans="1:3" x14ac:dyDescent="0.25">
      <c r="A79" s="76" t="s">
        <v>143</v>
      </c>
      <c r="B79" s="69"/>
      <c r="C79" s="14"/>
    </row>
    <row r="80" spans="1:3" x14ac:dyDescent="0.25">
      <c r="A80" s="40" t="s">
        <v>144</v>
      </c>
      <c r="B80" s="62"/>
      <c r="C80" s="63"/>
    </row>
    <row r="81" spans="1:3" x14ac:dyDescent="0.25">
      <c r="A81" s="13" t="s">
        <v>117</v>
      </c>
      <c r="B81" s="65"/>
      <c r="C81" s="10"/>
    </row>
    <row r="82" spans="1:3" x14ac:dyDescent="0.25">
      <c r="A82" s="12" t="s">
        <v>150</v>
      </c>
      <c r="B82" s="65"/>
      <c r="C82" s="10"/>
    </row>
    <row r="83" spans="1:3" ht="15.75" thickBot="1" x14ac:dyDescent="0.3">
      <c r="A83" s="104" t="s">
        <v>124</v>
      </c>
      <c r="B83" s="101"/>
      <c r="C83" s="92"/>
    </row>
    <row r="84" spans="1:3" ht="15.75" thickTop="1" x14ac:dyDescent="0.25">
      <c r="A84" s="13"/>
      <c r="B84" s="240"/>
      <c r="C84" s="10"/>
    </row>
    <row r="85" spans="1:3" x14ac:dyDescent="0.25">
      <c r="A85" s="13" t="s">
        <v>115</v>
      </c>
      <c r="B85" s="241"/>
      <c r="C85" s="10"/>
    </row>
    <row r="86" spans="1:3" x14ac:dyDescent="0.25">
      <c r="A86" s="13"/>
      <c r="B86" s="240"/>
      <c r="C86" s="10"/>
    </row>
    <row r="87" spans="1:3" x14ac:dyDescent="0.25">
      <c r="A87" s="13"/>
      <c r="B87" s="240"/>
      <c r="C87" s="10"/>
    </row>
    <row r="88" spans="1:3" x14ac:dyDescent="0.25">
      <c r="A88" s="63" t="str">
        <f>IF(Data!W2=0,"Druh příjmu 65)*        �","Druh příjmu 65)*")</f>
        <v>Druh příjmu 65)*</v>
      </c>
      <c r="B88" s="65" t="s">
        <v>73</v>
      </c>
      <c r="C88" s="11"/>
    </row>
    <row r="89" spans="1:3" x14ac:dyDescent="0.25">
      <c r="A89" s="63" t="s">
        <v>4</v>
      </c>
      <c r="B89" s="65"/>
      <c r="C89" s="13"/>
    </row>
    <row r="90" spans="1:3" x14ac:dyDescent="0.25">
      <c r="A90" s="63" t="s">
        <v>141</v>
      </c>
      <c r="B90" s="142"/>
      <c r="C90" s="10"/>
    </row>
    <row r="91" spans="1:3" x14ac:dyDescent="0.25">
      <c r="A91" s="89" t="s">
        <v>142</v>
      </c>
      <c r="B91" s="68"/>
      <c r="C91" s="11"/>
    </row>
    <row r="92" spans="1:3" x14ac:dyDescent="0.25">
      <c r="A92" s="76" t="s">
        <v>143</v>
      </c>
      <c r="B92" s="69"/>
      <c r="C92" s="14"/>
    </row>
    <row r="93" spans="1:3" x14ac:dyDescent="0.25">
      <c r="A93" s="40" t="s">
        <v>144</v>
      </c>
      <c r="B93" s="62"/>
      <c r="C93" s="63"/>
    </row>
    <row r="94" spans="1:3" x14ac:dyDescent="0.25">
      <c r="A94" s="13" t="s">
        <v>117</v>
      </c>
      <c r="B94" s="65"/>
      <c r="C94" s="10"/>
    </row>
    <row r="95" spans="1:3" x14ac:dyDescent="0.25">
      <c r="A95" s="12" t="s">
        <v>150</v>
      </c>
      <c r="B95" s="65"/>
      <c r="C95" s="10"/>
    </row>
    <row r="96" spans="1:3" ht="15.75" thickBot="1" x14ac:dyDescent="0.3">
      <c r="A96" s="13" t="s">
        <v>124</v>
      </c>
      <c r="B96" s="96"/>
      <c r="C96" s="10"/>
    </row>
    <row r="97" spans="1:3" ht="15.75" thickTop="1" x14ac:dyDescent="0.25">
      <c r="A97" s="148" t="str">
        <f>IF(Data!W2=0,"Druh příjmu 65)*        �","Druh příjmu 65)*")</f>
        <v>Druh příjmu 65)*</v>
      </c>
      <c r="B97" s="144" t="s">
        <v>73</v>
      </c>
      <c r="C97" s="147"/>
    </row>
    <row r="98" spans="1:3" x14ac:dyDescent="0.25">
      <c r="A98" s="13" t="s">
        <v>4</v>
      </c>
      <c r="B98" s="65"/>
      <c r="C98" s="13"/>
    </row>
    <row r="99" spans="1:3" x14ac:dyDescent="0.25">
      <c r="A99" s="13" t="s">
        <v>141</v>
      </c>
      <c r="B99" s="142"/>
      <c r="C99" s="10"/>
    </row>
    <row r="100" spans="1:3" x14ac:dyDescent="0.25">
      <c r="A100" s="122" t="s">
        <v>142</v>
      </c>
      <c r="B100" s="68"/>
      <c r="C100" s="11"/>
    </row>
    <row r="101" spans="1:3" x14ac:dyDescent="0.25">
      <c r="A101" s="73" t="s">
        <v>143</v>
      </c>
      <c r="B101" s="69"/>
      <c r="C101" s="14"/>
    </row>
    <row r="102" spans="1:3" x14ac:dyDescent="0.25">
      <c r="A102" s="40" t="s">
        <v>144</v>
      </c>
      <c r="B102" s="62"/>
      <c r="C102" s="63"/>
    </row>
    <row r="103" spans="1:3" x14ac:dyDescent="0.25">
      <c r="A103" s="13" t="s">
        <v>117</v>
      </c>
      <c r="B103" s="65"/>
      <c r="C103" s="10"/>
    </row>
    <row r="104" spans="1:3" x14ac:dyDescent="0.25">
      <c r="A104" s="12" t="s">
        <v>150</v>
      </c>
      <c r="B104" s="65"/>
      <c r="C104" s="10"/>
    </row>
    <row r="105" spans="1:3" ht="15.75" thickBot="1" x14ac:dyDescent="0.3">
      <c r="A105" s="13" t="s">
        <v>124</v>
      </c>
      <c r="B105" s="96"/>
      <c r="C105" s="10"/>
    </row>
    <row r="106" spans="1:3" ht="15.75" thickTop="1" x14ac:dyDescent="0.25">
      <c r="A106" s="146" t="str">
        <f>IF(Data!W2=0,"Druh příjmu 65)*        �","Druh příjmu 65)*")</f>
        <v>Druh příjmu 65)*</v>
      </c>
      <c r="B106" s="144" t="s">
        <v>73</v>
      </c>
      <c r="C106" s="147"/>
    </row>
    <row r="107" spans="1:3" x14ac:dyDescent="0.25">
      <c r="A107" s="63" t="s">
        <v>4</v>
      </c>
      <c r="B107" s="65"/>
      <c r="C107" s="13"/>
    </row>
    <row r="108" spans="1:3" ht="15" customHeight="1" x14ac:dyDescent="0.25">
      <c r="A108" s="63" t="s">
        <v>141</v>
      </c>
      <c r="B108" s="142"/>
      <c r="C108" s="10"/>
    </row>
    <row r="109" spans="1:3" x14ac:dyDescent="0.25">
      <c r="A109" s="89" t="s">
        <v>142</v>
      </c>
      <c r="B109" s="68"/>
      <c r="C109" s="11"/>
    </row>
    <row r="110" spans="1:3" x14ac:dyDescent="0.25">
      <c r="A110" s="76" t="s">
        <v>143</v>
      </c>
      <c r="B110" s="69"/>
      <c r="C110" s="14"/>
    </row>
    <row r="111" spans="1:3" x14ac:dyDescent="0.25">
      <c r="A111" s="40" t="s">
        <v>144</v>
      </c>
      <c r="B111" s="62"/>
      <c r="C111" s="63"/>
    </row>
    <row r="112" spans="1:3" x14ac:dyDescent="0.25">
      <c r="A112" s="13" t="s">
        <v>117</v>
      </c>
      <c r="B112" s="65"/>
      <c r="C112" s="10"/>
    </row>
    <row r="113" spans="1:3" x14ac:dyDescent="0.25">
      <c r="A113" s="12" t="s">
        <v>150</v>
      </c>
      <c r="B113" s="65"/>
      <c r="C113" s="10"/>
    </row>
    <row r="114" spans="1:3" ht="15.75" thickBot="1" x14ac:dyDescent="0.3">
      <c r="A114" s="104" t="s">
        <v>124</v>
      </c>
      <c r="B114" s="101"/>
      <c r="C114" s="92"/>
    </row>
    <row r="115" spans="1:3" ht="15.75" thickTop="1" x14ac:dyDescent="0.25">
      <c r="A115" s="63" t="str">
        <f>IF(Data!W2=0,"Druh příjmu 65)*        �","Druh příjmu 65)*")</f>
        <v>Druh příjmu 65)*</v>
      </c>
      <c r="B115" s="67" t="s">
        <v>73</v>
      </c>
      <c r="C115" s="93"/>
    </row>
    <row r="116" spans="1:3" x14ac:dyDescent="0.25">
      <c r="A116" s="63" t="s">
        <v>4</v>
      </c>
      <c r="B116" s="65"/>
      <c r="C116" s="13"/>
    </row>
    <row r="117" spans="1:3" x14ac:dyDescent="0.25">
      <c r="A117" s="63" t="s">
        <v>141</v>
      </c>
      <c r="B117" s="142"/>
      <c r="C117" s="10"/>
    </row>
    <row r="118" spans="1:3" x14ac:dyDescent="0.25">
      <c r="A118" s="89" t="s">
        <v>142</v>
      </c>
      <c r="B118" s="68"/>
      <c r="C118" s="11"/>
    </row>
    <row r="119" spans="1:3" x14ac:dyDescent="0.25">
      <c r="A119" s="76" t="s">
        <v>143</v>
      </c>
      <c r="B119" s="69"/>
      <c r="C119" s="14"/>
    </row>
    <row r="120" spans="1:3" x14ac:dyDescent="0.25">
      <c r="A120" s="40" t="s">
        <v>144</v>
      </c>
      <c r="B120" s="62"/>
      <c r="C120" s="63"/>
    </row>
    <row r="121" spans="1:3" x14ac:dyDescent="0.25">
      <c r="A121" s="13" t="s">
        <v>117</v>
      </c>
      <c r="B121" s="65"/>
      <c r="C121" s="10"/>
    </row>
    <row r="122" spans="1:3" x14ac:dyDescent="0.25">
      <c r="A122" s="12" t="s">
        <v>150</v>
      </c>
      <c r="B122" s="65"/>
      <c r="C122" s="10"/>
    </row>
    <row r="123" spans="1:3" ht="15.75" thickBot="1" x14ac:dyDescent="0.3">
      <c r="A123" s="104" t="s">
        <v>124</v>
      </c>
      <c r="B123" s="101"/>
      <c r="C123" s="92"/>
    </row>
    <row r="124" spans="1:3" ht="15.75" thickTop="1" x14ac:dyDescent="0.25">
      <c r="A124" s="63" t="str">
        <f>IF(Data!W2=0,"Druh příjmu 65)*        �","Druh příjmu 65)*")</f>
        <v>Druh příjmu 65)*</v>
      </c>
      <c r="B124" s="65" t="s">
        <v>73</v>
      </c>
      <c r="C124" s="11"/>
    </row>
    <row r="125" spans="1:3" x14ac:dyDescent="0.25">
      <c r="A125" s="63" t="s">
        <v>4</v>
      </c>
      <c r="B125" s="65"/>
      <c r="C125" s="13"/>
    </row>
    <row r="126" spans="1:3" x14ac:dyDescent="0.25">
      <c r="A126" s="63" t="s">
        <v>141</v>
      </c>
      <c r="B126" s="142"/>
      <c r="C126" s="10"/>
    </row>
    <row r="127" spans="1:3" x14ac:dyDescent="0.25">
      <c r="A127" s="89" t="s">
        <v>142</v>
      </c>
      <c r="B127" s="68"/>
      <c r="C127" s="11"/>
    </row>
    <row r="128" spans="1:3" x14ac:dyDescent="0.25">
      <c r="A128" s="76" t="s">
        <v>143</v>
      </c>
      <c r="B128" s="69"/>
      <c r="C128" s="14"/>
    </row>
    <row r="129" spans="1:3" x14ac:dyDescent="0.25">
      <c r="A129" s="40" t="s">
        <v>144</v>
      </c>
      <c r="B129" s="62"/>
      <c r="C129" s="63"/>
    </row>
    <row r="130" spans="1:3" x14ac:dyDescent="0.25">
      <c r="A130" s="13" t="s">
        <v>117</v>
      </c>
      <c r="B130" s="65"/>
      <c r="C130" s="10"/>
    </row>
    <row r="131" spans="1:3" x14ac:dyDescent="0.25">
      <c r="A131" s="12" t="s">
        <v>150</v>
      </c>
      <c r="B131" s="65"/>
      <c r="C131" s="10"/>
    </row>
    <row r="132" spans="1:3" ht="15.75" thickBot="1" x14ac:dyDescent="0.3">
      <c r="A132" s="13" t="s">
        <v>124</v>
      </c>
      <c r="B132" s="96"/>
      <c r="C132" s="10"/>
    </row>
    <row r="133" spans="1:3" ht="15.75" thickTop="1" x14ac:dyDescent="0.25">
      <c r="A133" s="148" t="str">
        <f>IF(Data!W2=0,"Druh příjmu 65)*        �","Druh příjmu 65)*")</f>
        <v>Druh příjmu 65)*</v>
      </c>
      <c r="B133" s="144" t="s">
        <v>73</v>
      </c>
      <c r="C133" s="147"/>
    </row>
    <row r="134" spans="1:3" x14ac:dyDescent="0.25">
      <c r="A134" s="13" t="s">
        <v>4</v>
      </c>
      <c r="B134" s="65"/>
      <c r="C134" s="13"/>
    </row>
    <row r="135" spans="1:3" x14ac:dyDescent="0.25">
      <c r="A135" s="13" t="s">
        <v>141</v>
      </c>
      <c r="B135" s="142"/>
      <c r="C135" s="10"/>
    </row>
    <row r="136" spans="1:3" x14ac:dyDescent="0.25">
      <c r="A136" s="122" t="s">
        <v>142</v>
      </c>
      <c r="B136" s="68"/>
      <c r="C136" s="11"/>
    </row>
    <row r="137" spans="1:3" x14ac:dyDescent="0.25">
      <c r="A137" s="73" t="s">
        <v>143</v>
      </c>
      <c r="B137" s="69"/>
      <c r="C137" s="14"/>
    </row>
    <row r="138" spans="1:3" x14ac:dyDescent="0.25">
      <c r="A138" s="40" t="s">
        <v>144</v>
      </c>
      <c r="B138" s="62"/>
      <c r="C138" s="63"/>
    </row>
    <row r="139" spans="1:3" x14ac:dyDescent="0.25">
      <c r="A139" s="13" t="s">
        <v>117</v>
      </c>
      <c r="B139" s="65"/>
      <c r="C139" s="10"/>
    </row>
    <row r="140" spans="1:3" x14ac:dyDescent="0.25">
      <c r="A140" s="12" t="s">
        <v>150</v>
      </c>
      <c r="B140" s="65"/>
      <c r="C140" s="10"/>
    </row>
    <row r="141" spans="1:3" ht="15.75" thickBot="1" x14ac:dyDescent="0.3">
      <c r="A141" s="13" t="s">
        <v>124</v>
      </c>
      <c r="B141" s="96"/>
      <c r="C141" s="10"/>
    </row>
    <row r="142" spans="1:3" ht="15.75" thickTop="1" x14ac:dyDescent="0.25">
      <c r="A142" s="146" t="str">
        <f>IF(Data!W2=0,"Druh příjmu 65)*        �","Druh příjmu 65)*")</f>
        <v>Druh příjmu 65)*</v>
      </c>
      <c r="B142" s="144" t="s">
        <v>73</v>
      </c>
      <c r="C142" s="147"/>
    </row>
    <row r="143" spans="1:3" x14ac:dyDescent="0.25">
      <c r="A143" s="63" t="s">
        <v>4</v>
      </c>
      <c r="B143" s="65"/>
      <c r="C143" s="13"/>
    </row>
    <row r="144" spans="1:3" x14ac:dyDescent="0.25">
      <c r="A144" s="63" t="s">
        <v>141</v>
      </c>
      <c r="B144" s="142"/>
      <c r="C144" s="10"/>
    </row>
    <row r="145" spans="1:3" x14ac:dyDescent="0.25">
      <c r="A145" s="89" t="s">
        <v>142</v>
      </c>
      <c r="B145" s="68"/>
      <c r="C145" s="11"/>
    </row>
    <row r="146" spans="1:3" x14ac:dyDescent="0.25">
      <c r="A146" s="76" t="s">
        <v>143</v>
      </c>
      <c r="B146" s="69"/>
      <c r="C146" s="14"/>
    </row>
    <row r="147" spans="1:3" x14ac:dyDescent="0.25">
      <c r="A147" s="40" t="s">
        <v>144</v>
      </c>
      <c r="B147" s="62"/>
      <c r="C147" s="63"/>
    </row>
    <row r="148" spans="1:3" x14ac:dyDescent="0.25">
      <c r="A148" s="13" t="s">
        <v>117</v>
      </c>
      <c r="B148" s="65"/>
      <c r="C148" s="10"/>
    </row>
    <row r="149" spans="1:3" x14ac:dyDescent="0.25">
      <c r="A149" s="12" t="s">
        <v>150</v>
      </c>
      <c r="B149" s="65"/>
      <c r="C149" s="10"/>
    </row>
    <row r="150" spans="1:3" ht="15.75" thickBot="1" x14ac:dyDescent="0.3">
      <c r="A150" s="104" t="s">
        <v>124</v>
      </c>
      <c r="B150" s="101"/>
      <c r="C150" s="92"/>
    </row>
    <row r="151" spans="1:3" ht="15.75" thickTop="1" x14ac:dyDescent="0.25">
      <c r="A151" s="63" t="str">
        <f>IF(Data!W2=0,"Druh příjmu 65)*        �","Druh příjmu 65)*")</f>
        <v>Druh příjmu 65)*</v>
      </c>
      <c r="B151" s="67" t="s">
        <v>73</v>
      </c>
      <c r="C151" s="93"/>
    </row>
    <row r="152" spans="1:3" x14ac:dyDescent="0.25">
      <c r="A152" s="63" t="s">
        <v>4</v>
      </c>
      <c r="B152" s="65"/>
      <c r="C152" s="13"/>
    </row>
    <row r="153" spans="1:3" x14ac:dyDescent="0.25">
      <c r="A153" s="63" t="s">
        <v>141</v>
      </c>
      <c r="B153" s="142"/>
      <c r="C153" s="10"/>
    </row>
    <row r="154" spans="1:3" x14ac:dyDescent="0.25">
      <c r="A154" s="89" t="s">
        <v>142</v>
      </c>
      <c r="B154" s="68"/>
      <c r="C154" s="11"/>
    </row>
    <row r="155" spans="1:3" x14ac:dyDescent="0.25">
      <c r="A155" s="76" t="s">
        <v>143</v>
      </c>
      <c r="B155" s="69"/>
      <c r="C155" s="14"/>
    </row>
    <row r="156" spans="1:3" x14ac:dyDescent="0.25">
      <c r="A156" s="40" t="s">
        <v>144</v>
      </c>
      <c r="B156" s="62"/>
      <c r="C156" s="63"/>
    </row>
    <row r="157" spans="1:3" x14ac:dyDescent="0.25">
      <c r="A157" s="13" t="s">
        <v>117</v>
      </c>
      <c r="B157" s="65"/>
      <c r="C157" s="10"/>
    </row>
    <row r="158" spans="1:3" x14ac:dyDescent="0.25">
      <c r="A158" s="12" t="s">
        <v>150</v>
      </c>
      <c r="B158" s="65"/>
      <c r="C158" s="10"/>
    </row>
    <row r="159" spans="1:3" ht="15.75" thickBot="1" x14ac:dyDescent="0.3">
      <c r="A159" s="104" t="s">
        <v>124</v>
      </c>
      <c r="B159" s="101"/>
      <c r="C159" s="92"/>
    </row>
    <row r="160" spans="1:3" ht="15.75" thickTop="1" x14ac:dyDescent="0.25"/>
    <row r="161" spans="1:2" x14ac:dyDescent="0.25">
      <c r="A161" s="6" t="s">
        <v>115</v>
      </c>
      <c r="B161" s="257"/>
    </row>
  </sheetData>
  <sheetProtection algorithmName="SHA-512" hashValue="Ry49EGanSuZ2ZnBc0CrhNzPF2RoqH6PjPhAyQmjF3cu1Hg18xGndFBfcyf63238UQf01C+FQEF1u/JXvuvsTQg==" saltValue="sHhOlHuNe0fL2XjuzkUPUQ==" spinCount="100000" sheet="1" objects="1" scenarios="1"/>
  <mergeCells count="7">
    <mergeCell ref="A1:C1"/>
    <mergeCell ref="B3:C3"/>
    <mergeCell ref="B5:C5"/>
    <mergeCell ref="A9:C10"/>
    <mergeCell ref="B7:C7"/>
    <mergeCell ref="B8:C8"/>
    <mergeCell ref="B6:C6"/>
  </mergeCells>
  <conditionalFormatting sqref="A12:B12 A21:B21 A30:B30 A39:B39 A48:B48 A57:B57 A66:B66 A75:B75 A88:B88 A97:B97 A106:B106 A115:B115 A124:B124 A133:B133 A142:B142 A151:B151 K1:K14 A13:C13 A14:B14 A22:C22 A23:B23 A31:C31 A32:B32 A40:C40 A41:B41 A49:C49 A50:B50 A58:C58 A59:B59 A67:C67 A68:B68 A76:C76 A77:B77 A89:C89 A90:B90 A98:C98 A99:B99 A107:C107 A108:B108 A116:C116 A117:B117 A125:C125 A126:B126 A134:C134 A135:B135 A143:C143 A144:B144 A152:C152 A153:B153">
    <cfRule type="containsText" dxfId="15" priority="222" operator="containsText" text="Vyberte druh příjmu">
      <formula>NOT(ISERROR(SEARCH("Vyberte druh příjmu",A1)))</formula>
    </cfRule>
  </conditionalFormatting>
  <conditionalFormatting sqref="B12 B21 B30 B39 B48 B57 B66 B75 B88 B97 B106 B115 B124 B133 B142 B151">
    <cfRule type="expression" dxfId="14" priority="55">
      <formula>$E$1=0</formula>
    </cfRule>
    <cfRule type="containsText" dxfId="13" priority="223" operator="containsText" text="Vyberte zdroj příjmu">
      <formula>NOT(ISERROR(SEARCH("Vyberte zdroj příjmu",B12)))</formula>
    </cfRule>
  </conditionalFormatting>
  <conditionalFormatting sqref="C3:C5 B3:B6 A4:A6">
    <cfRule type="containsText" dxfId="12" priority="166" operator="containsText" text="Vyberte typ vlastnictví">
      <formula>NOT(ISERROR(SEARCH("Vyberte typ vlastnictví",A3)))</formula>
    </cfRule>
  </conditionalFormatting>
  <conditionalFormatting sqref="K1:K21">
    <cfRule type="cellIs" dxfId="11" priority="52" operator="equal">
      <formula>$N$15</formula>
    </cfRule>
    <cfRule type="cellIs" dxfId="10" priority="54" operator="equal">
      <formula>#REF!</formula>
    </cfRule>
  </conditionalFormatting>
  <pageMargins left="0.70866141732283505" right="0.70866141732283505" top="0.59055118110236204" bottom="0.59055118110236204" header="0.31496062992126" footer="0.31496062992126"/>
  <pageSetup paperSize="9" orientation="portrait" horizontalDpi="0" verticalDpi="0" r:id="rId1"/>
  <headerFooter differentFirst="1">
    <oddHeader>&amp;L&amp;9strana č. &amp;P&amp;R&amp;9List č. 10 - Jakékoliv peněžité příjmy nebo jiné majetkové výhody a dary</oddHeader>
    <oddFooter xml:space="preserve">&amp;R&amp;8&amp;P&amp;C </oddFooter>
    <evenHeader>&amp;L&amp;9strana č. &amp;P&amp;R&amp;9List č. 10 - Jakékoliv peněžité příjmy nebo jiné majetkové výhody a dary</evenHeader>
    <evenFooter>&amp;R&amp;8&amp;P</evenFooter>
    <firstFooter xml:space="preserve">&amp;R&amp;8&amp;P&amp;C </firstFooter>
  </headerFooter>
  <rowBreaks count="1" manualBreakCount="1">
    <brk id="86" max="16383" man="1"/>
  </rowBreaks>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prompt="Vyberte z rozevíracího seznamu druh příjmu." xr:uid="{00000000-0002-0000-0B00-000000000000}">
          <x14:formula1>
            <xm:f>Data!$S$3:$S$12</xm:f>
          </x14:formula1>
          <xm:sqref>B142 B106 B115 B88 B97 B66 B75 B48 B57 B39 B21 B12 B30 B133 B124 B151</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12"/>
  <dimension ref="A1:O108"/>
  <sheetViews>
    <sheetView showGridLines="0" showRowColHeaders="0" showRuler="0" zoomScale="125" zoomScaleNormal="125" zoomScalePageLayoutView="125" workbookViewId="0">
      <selection activeCell="B5" sqref="B5:C5"/>
    </sheetView>
  </sheetViews>
  <sheetFormatPr defaultColWidth="9.28515625" defaultRowHeight="15" x14ac:dyDescent="0.25"/>
  <cols>
    <col min="1" max="1" width="21.5703125" customWidth="1"/>
    <col min="2" max="2" width="59.7109375" customWidth="1"/>
    <col min="3" max="3" width="4.5703125" customWidth="1"/>
    <col min="4" max="4" width="1.7109375" customWidth="1"/>
    <col min="5" max="5" width="11.5703125" hidden="1" customWidth="1"/>
    <col min="6" max="6" width="8.5703125" customWidth="1"/>
    <col min="7" max="7" width="7.7109375" customWidth="1"/>
    <col min="8" max="8" width="6.28515625" customWidth="1"/>
    <col min="11" max="11" width="9.28515625" customWidth="1"/>
    <col min="15" max="15" width="52.5703125" hidden="1" customWidth="1"/>
  </cols>
  <sheetData>
    <row r="1" spans="1:11" x14ac:dyDescent="0.25">
      <c r="A1" s="365" t="str">
        <f>IF(Data!W2=1,"Prazdný list netiskněte. Vyplňte pouze v případě, že počet políček v Oznámení nebude dostatečný.","Vytiskněte a vyplňte pouze v případě, že počet políček v Oznámení nebude dostatečný")</f>
        <v>Prazdný list netiskněte. Vyplňte pouze v případě, že počet políček v Oznámení nebude dostatečný.</v>
      </c>
      <c r="B1" s="365"/>
      <c r="C1" s="365"/>
      <c r="E1" s="171">
        <f>Data!W2</f>
        <v>1</v>
      </c>
      <c r="K1" s="1"/>
    </row>
    <row r="2" spans="1:11" x14ac:dyDescent="0.25">
      <c r="K2" s="220"/>
    </row>
    <row r="3" spans="1:11" x14ac:dyDescent="0.25">
      <c r="A3" s="160" t="s">
        <v>325</v>
      </c>
      <c r="B3" s="366" t="s">
        <v>168</v>
      </c>
      <c r="C3" s="366"/>
      <c r="K3" s="1"/>
    </row>
    <row r="4" spans="1:11" x14ac:dyDescent="0.25">
      <c r="A4" s="84"/>
      <c r="B4" s="84" t="s">
        <v>82</v>
      </c>
      <c r="C4" s="85"/>
      <c r="K4" s="1"/>
    </row>
    <row r="5" spans="1:11" x14ac:dyDescent="0.25">
      <c r="A5" s="3" t="s">
        <v>169</v>
      </c>
      <c r="B5" s="361" t="str">
        <f>IF(Oznámení!B8="","",CONCATENATE(Oznámení!B8,", nar. ",TEXT(Oznámení!B9,"dd.mm.rrrr")))</f>
        <v/>
      </c>
      <c r="C5" s="362"/>
      <c r="K5" s="22"/>
    </row>
    <row r="6" spans="1:11" ht="15" customHeight="1" x14ac:dyDescent="0.25">
      <c r="A6" s="3" t="s">
        <v>170</v>
      </c>
      <c r="B6" s="361" t="str">
        <f>IF(Oznámení!B22="","",Oznámení!B22)</f>
        <v/>
      </c>
      <c r="C6" s="362"/>
      <c r="K6" s="6"/>
    </row>
    <row r="7" spans="1:11" ht="15" customHeight="1" x14ac:dyDescent="0.25">
      <c r="A7" s="3" t="s">
        <v>108</v>
      </c>
      <c r="B7" s="361" t="str">
        <f>IF(Data!W2=1,"Průběžné oznámení; řádné",IF(Data!W2=2,"Průběžné oznámení; doplnění",IF(Data!W2=0,"Průběžné oznámení;       ⃝   řádné              ⃝   doplnění")))</f>
        <v>Průběžné oznámení; řádné</v>
      </c>
      <c r="C7" s="362"/>
      <c r="K7" s="1"/>
    </row>
    <row r="8" spans="1:11" x14ac:dyDescent="0.25">
      <c r="A8" s="3" t="s">
        <v>164</v>
      </c>
      <c r="B8" s="363" t="str">
        <f>IF(Oznámení!B34="",CONCATENATE(TEXT(Oznámení!B32,"dd.mm.rrrr")),Oznámení!B34)</f>
        <v>1.1.2024—31.12.2024</v>
      </c>
      <c r="C8" s="364"/>
      <c r="K8" s="1"/>
    </row>
    <row r="9" spans="1:11" x14ac:dyDescent="0.25">
      <c r="A9" s="304" t="s">
        <v>125</v>
      </c>
      <c r="B9" s="305"/>
      <c r="C9" s="306"/>
      <c r="K9" s="6"/>
    </row>
    <row r="10" spans="1:11" x14ac:dyDescent="0.25">
      <c r="A10" s="307"/>
      <c r="B10" s="308"/>
      <c r="C10" s="309"/>
      <c r="K10" s="1"/>
    </row>
    <row r="11" spans="1:11" x14ac:dyDescent="0.25">
      <c r="A11" s="99"/>
      <c r="B11" s="150" t="s">
        <v>133</v>
      </c>
      <c r="C11" s="94"/>
      <c r="K11" s="1"/>
    </row>
    <row r="12" spans="1:11" x14ac:dyDescent="0.25">
      <c r="A12" s="63" t="str">
        <f>IF(Data!W2=0,"Druh příjmu 65)*        �","Druh příjmu 65)*")</f>
        <v>Druh příjmu 65)*</v>
      </c>
      <c r="B12" s="169" t="s">
        <v>73</v>
      </c>
      <c r="K12" s="1"/>
    </row>
    <row r="13" spans="1:11" x14ac:dyDescent="0.25">
      <c r="A13" s="63" t="s">
        <v>4</v>
      </c>
      <c r="B13" s="65"/>
      <c r="C13" s="13"/>
      <c r="K13" s="1"/>
    </row>
    <row r="14" spans="1:11" x14ac:dyDescent="0.25">
      <c r="A14" s="63" t="s">
        <v>141</v>
      </c>
      <c r="B14" s="142"/>
      <c r="C14" s="10"/>
      <c r="K14" s="6"/>
    </row>
    <row r="15" spans="1:11" x14ac:dyDescent="0.25">
      <c r="A15" s="170" t="s">
        <v>156</v>
      </c>
      <c r="B15" s="65"/>
      <c r="C15" s="11"/>
      <c r="K15" s="1"/>
    </row>
    <row r="16" spans="1:11" ht="15.75" thickBot="1" x14ac:dyDescent="0.3">
      <c r="A16" s="127" t="s">
        <v>124</v>
      </c>
      <c r="B16" s="96"/>
      <c r="C16" s="10"/>
      <c r="K16" s="6"/>
    </row>
    <row r="17" spans="1:11" ht="15.75" thickTop="1" x14ac:dyDescent="0.25">
      <c r="A17" s="146" t="str">
        <f>IF(Data!W2=0,"Druh příjmu 65)*        �","Druh příjmu 65)*")</f>
        <v>Druh příjmu 65)*</v>
      </c>
      <c r="B17" s="144" t="s">
        <v>73</v>
      </c>
      <c r="C17" s="149"/>
      <c r="K17" s="1"/>
    </row>
    <row r="18" spans="1:11" x14ac:dyDescent="0.25">
      <c r="A18" s="63" t="s">
        <v>4</v>
      </c>
      <c r="B18" s="65"/>
      <c r="C18" s="13"/>
      <c r="K18" s="1"/>
    </row>
    <row r="19" spans="1:11" x14ac:dyDescent="0.25">
      <c r="A19" s="63" t="s">
        <v>141</v>
      </c>
      <c r="B19" s="142"/>
      <c r="C19" s="10"/>
      <c r="K19" s="1"/>
    </row>
    <row r="20" spans="1:11" x14ac:dyDescent="0.25">
      <c r="A20" s="63" t="s">
        <v>156</v>
      </c>
      <c r="B20" s="65"/>
      <c r="C20" s="11"/>
      <c r="K20" s="1"/>
    </row>
    <row r="21" spans="1:11" ht="15.75" thickBot="1" x14ac:dyDescent="0.3">
      <c r="A21" s="127" t="s">
        <v>124</v>
      </c>
      <c r="B21" s="96"/>
      <c r="C21" s="10"/>
      <c r="K21" s="1"/>
    </row>
    <row r="22" spans="1:11" ht="15.75" thickTop="1" x14ac:dyDescent="0.25">
      <c r="A22" s="146" t="str">
        <f>IF(Data!W2=0,"Druh příjmu 65)*        �","Druh příjmu 65)*")</f>
        <v>Druh příjmu 65)*</v>
      </c>
      <c r="B22" s="144" t="s">
        <v>73</v>
      </c>
      <c r="C22" s="149"/>
    </row>
    <row r="23" spans="1:11" x14ac:dyDescent="0.25">
      <c r="A23" s="63" t="s">
        <v>4</v>
      </c>
      <c r="B23" s="65"/>
      <c r="C23" s="13"/>
    </row>
    <row r="24" spans="1:11" x14ac:dyDescent="0.25">
      <c r="A24" s="63" t="s">
        <v>141</v>
      </c>
      <c r="B24" s="142"/>
      <c r="C24" s="10"/>
    </row>
    <row r="25" spans="1:11" x14ac:dyDescent="0.25">
      <c r="A25" s="63" t="s">
        <v>156</v>
      </c>
      <c r="B25" s="65"/>
      <c r="C25" s="11"/>
    </row>
    <row r="26" spans="1:11" ht="15.75" thickBot="1" x14ac:dyDescent="0.3">
      <c r="A26" s="106" t="s">
        <v>124</v>
      </c>
      <c r="B26" s="96"/>
      <c r="C26" s="10"/>
    </row>
    <row r="27" spans="1:11" ht="15.75" thickTop="1" x14ac:dyDescent="0.25">
      <c r="A27" s="146" t="str">
        <f>IF(Data!W2=0,"Druh příjmu 65)*        �","Druh příjmu 65)*")</f>
        <v>Druh příjmu 65)*</v>
      </c>
      <c r="B27" s="144" t="s">
        <v>73</v>
      </c>
      <c r="C27" s="149"/>
    </row>
    <row r="28" spans="1:11" x14ac:dyDescent="0.25">
      <c r="A28" s="63" t="s">
        <v>4</v>
      </c>
      <c r="B28" s="65"/>
      <c r="C28" s="13"/>
    </row>
    <row r="29" spans="1:11" x14ac:dyDescent="0.25">
      <c r="A29" s="63" t="s">
        <v>141</v>
      </c>
      <c r="B29" s="142"/>
      <c r="C29" s="10"/>
    </row>
    <row r="30" spans="1:11" x14ac:dyDescent="0.25">
      <c r="A30" s="63" t="s">
        <v>156</v>
      </c>
      <c r="B30" s="65"/>
      <c r="C30" s="11"/>
    </row>
    <row r="31" spans="1:11" ht="15.75" thickBot="1" x14ac:dyDescent="0.3">
      <c r="A31" s="106" t="s">
        <v>124</v>
      </c>
      <c r="B31" s="96"/>
      <c r="C31" s="10"/>
    </row>
    <row r="32" spans="1:11" ht="15.75" thickTop="1" x14ac:dyDescent="0.25">
      <c r="A32" s="146" t="str">
        <f>IF(Data!W2=0,"Druh příjmu 65)*        �","Druh příjmu 65)*")</f>
        <v>Druh příjmu 65)*</v>
      </c>
      <c r="B32" s="144" t="s">
        <v>73</v>
      </c>
      <c r="C32" s="149"/>
    </row>
    <row r="33" spans="1:3" x14ac:dyDescent="0.25">
      <c r="A33" s="63" t="s">
        <v>4</v>
      </c>
      <c r="B33" s="65"/>
      <c r="C33" s="13"/>
    </row>
    <row r="34" spans="1:3" x14ac:dyDescent="0.25">
      <c r="A34" s="63" t="s">
        <v>141</v>
      </c>
      <c r="B34" s="142"/>
      <c r="C34" s="10"/>
    </row>
    <row r="35" spans="1:3" x14ac:dyDescent="0.25">
      <c r="A35" s="63" t="s">
        <v>156</v>
      </c>
      <c r="B35" s="65"/>
      <c r="C35" s="11"/>
    </row>
    <row r="36" spans="1:3" ht="15.75" thickBot="1" x14ac:dyDescent="0.3">
      <c r="A36" s="106" t="s">
        <v>124</v>
      </c>
      <c r="B36" s="96"/>
      <c r="C36" s="10"/>
    </row>
    <row r="37" spans="1:3" ht="15.75" thickTop="1" x14ac:dyDescent="0.25">
      <c r="A37" s="146" t="str">
        <f>IF(Data!W2=0,"Druh příjmu 65)*        �","Druh příjmu 65)*")</f>
        <v>Druh příjmu 65)*</v>
      </c>
      <c r="B37" s="144" t="s">
        <v>73</v>
      </c>
      <c r="C37" s="149"/>
    </row>
    <row r="38" spans="1:3" x14ac:dyDescent="0.25">
      <c r="A38" s="63" t="s">
        <v>4</v>
      </c>
      <c r="B38" s="65"/>
      <c r="C38" s="13"/>
    </row>
    <row r="39" spans="1:3" x14ac:dyDescent="0.25">
      <c r="A39" s="63" t="s">
        <v>141</v>
      </c>
      <c r="B39" s="142"/>
      <c r="C39" s="10"/>
    </row>
    <row r="40" spans="1:3" x14ac:dyDescent="0.25">
      <c r="A40" s="63" t="s">
        <v>156</v>
      </c>
      <c r="B40" s="65"/>
      <c r="C40" s="11"/>
    </row>
    <row r="41" spans="1:3" ht="15.75" thickBot="1" x14ac:dyDescent="0.3">
      <c r="A41" s="106" t="s">
        <v>124</v>
      </c>
      <c r="B41" s="101"/>
      <c r="C41" s="92"/>
    </row>
    <row r="42" spans="1:3" ht="15.75" thickTop="1" x14ac:dyDescent="0.25">
      <c r="A42" s="146" t="str">
        <f>IF(Data!W2=0,"Druh příjmu 65)*        �","Druh příjmu 65)*")</f>
        <v>Druh příjmu 65)*</v>
      </c>
      <c r="B42" s="144" t="s">
        <v>73</v>
      </c>
      <c r="C42" s="149"/>
    </row>
    <row r="43" spans="1:3" x14ac:dyDescent="0.25">
      <c r="A43" s="63" t="s">
        <v>4</v>
      </c>
      <c r="B43" s="65"/>
      <c r="C43" s="13"/>
    </row>
    <row r="44" spans="1:3" x14ac:dyDescent="0.25">
      <c r="A44" s="63" t="s">
        <v>141</v>
      </c>
      <c r="B44" s="142"/>
      <c r="C44" s="10"/>
    </row>
    <row r="45" spans="1:3" x14ac:dyDescent="0.25">
      <c r="A45" s="63" t="s">
        <v>156</v>
      </c>
      <c r="B45" s="65"/>
      <c r="C45" s="11"/>
    </row>
    <row r="46" spans="1:3" ht="15.75" thickBot="1" x14ac:dyDescent="0.3">
      <c r="A46" s="106" t="s">
        <v>124</v>
      </c>
      <c r="B46" s="101"/>
      <c r="C46" s="92"/>
    </row>
    <row r="47" spans="1:3" ht="15.75" thickTop="1" x14ac:dyDescent="0.25">
      <c r="A47" s="63" t="str">
        <f>IF(Data!W2=0,"Druh příjmu 65)*        �","Druh příjmu 65)*")</f>
        <v>Druh příjmu 65)*</v>
      </c>
      <c r="B47" s="65" t="s">
        <v>73</v>
      </c>
      <c r="C47" s="10"/>
    </row>
    <row r="48" spans="1:3" x14ac:dyDescent="0.25">
      <c r="A48" s="63" t="s">
        <v>4</v>
      </c>
      <c r="B48" s="67"/>
      <c r="C48" s="13"/>
    </row>
    <row r="49" spans="1:3" x14ac:dyDescent="0.25">
      <c r="A49" s="63" t="s">
        <v>141</v>
      </c>
      <c r="B49" s="142"/>
      <c r="C49" s="10"/>
    </row>
    <row r="50" spans="1:3" x14ac:dyDescent="0.25">
      <c r="A50" s="63" t="s">
        <v>156</v>
      </c>
      <c r="B50" s="65"/>
      <c r="C50" s="11"/>
    </row>
    <row r="51" spans="1:3" ht="15.75" thickBot="1" x14ac:dyDescent="0.3">
      <c r="A51" s="106" t="s">
        <v>124</v>
      </c>
      <c r="B51" s="101"/>
      <c r="C51" s="10"/>
    </row>
    <row r="52" spans="1:3" ht="15.75" thickTop="1" x14ac:dyDescent="0.25">
      <c r="A52" s="146" t="str">
        <f>IF(Data!W2=0,"Druh příjmu 65)*        �","Druh příjmu 65)*")</f>
        <v>Druh příjmu 65)*</v>
      </c>
      <c r="B52" s="144" t="s">
        <v>73</v>
      </c>
      <c r="C52" s="149"/>
    </row>
    <row r="53" spans="1:3" x14ac:dyDescent="0.25">
      <c r="A53" s="63" t="s">
        <v>4</v>
      </c>
      <c r="B53" s="65"/>
      <c r="C53" s="13"/>
    </row>
    <row r="54" spans="1:3" x14ac:dyDescent="0.25">
      <c r="A54" s="63" t="s">
        <v>141</v>
      </c>
      <c r="B54" s="142"/>
      <c r="C54" s="10"/>
    </row>
    <row r="55" spans="1:3" x14ac:dyDescent="0.25">
      <c r="A55" s="63" t="s">
        <v>156</v>
      </c>
      <c r="B55" s="65"/>
      <c r="C55" s="11"/>
    </row>
    <row r="56" spans="1:3" ht="15.75" thickBot="1" x14ac:dyDescent="0.3">
      <c r="A56" s="106" t="s">
        <v>124</v>
      </c>
      <c r="B56" s="96"/>
      <c r="C56" s="10"/>
    </row>
    <row r="57" spans="1:3" ht="15.75" thickTop="1" x14ac:dyDescent="0.25">
      <c r="A57" s="146" t="str">
        <f>IF(Data!W2=0,"Druh příjmu 65)*        �","Druh příjmu 65)*")</f>
        <v>Druh příjmu 65)*</v>
      </c>
      <c r="B57" s="144" t="s">
        <v>73</v>
      </c>
      <c r="C57" s="149"/>
    </row>
    <row r="58" spans="1:3" x14ac:dyDescent="0.25">
      <c r="A58" s="63" t="s">
        <v>4</v>
      </c>
      <c r="B58" s="65"/>
      <c r="C58" s="13"/>
    </row>
    <row r="59" spans="1:3" x14ac:dyDescent="0.25">
      <c r="A59" s="63" t="s">
        <v>141</v>
      </c>
      <c r="B59" s="142"/>
      <c r="C59" s="10"/>
    </row>
    <row r="60" spans="1:3" x14ac:dyDescent="0.25">
      <c r="A60" s="63" t="s">
        <v>156</v>
      </c>
      <c r="B60" s="65"/>
      <c r="C60" s="11"/>
    </row>
    <row r="61" spans="1:3" ht="15.75" thickBot="1" x14ac:dyDescent="0.3">
      <c r="A61" s="106" t="s">
        <v>124</v>
      </c>
      <c r="B61" s="96"/>
      <c r="C61" s="10"/>
    </row>
    <row r="62" spans="1:3" ht="15.75" thickTop="1" x14ac:dyDescent="0.25">
      <c r="A62" s="146" t="str">
        <f>IF(Data!W2=0,"Druh příjmu 65)*        �","Druh příjmu 65)*")</f>
        <v>Druh příjmu 65)*</v>
      </c>
      <c r="B62" s="144" t="s">
        <v>73</v>
      </c>
      <c r="C62" s="149"/>
    </row>
    <row r="63" spans="1:3" x14ac:dyDescent="0.25">
      <c r="A63" s="63" t="s">
        <v>4</v>
      </c>
      <c r="B63" s="65"/>
      <c r="C63" s="13"/>
    </row>
    <row r="64" spans="1:3" x14ac:dyDescent="0.25">
      <c r="A64" s="63" t="s">
        <v>141</v>
      </c>
      <c r="B64" s="142"/>
      <c r="C64" s="10"/>
    </row>
    <row r="65" spans="1:3" x14ac:dyDescent="0.25">
      <c r="A65" s="63" t="s">
        <v>156</v>
      </c>
      <c r="B65" s="65"/>
      <c r="C65" s="11"/>
    </row>
    <row r="66" spans="1:3" ht="15.75" thickBot="1" x14ac:dyDescent="0.3">
      <c r="A66" s="106" t="s">
        <v>124</v>
      </c>
      <c r="B66" s="96"/>
      <c r="C66" s="10"/>
    </row>
    <row r="67" spans="1:3" ht="15.75" thickTop="1" x14ac:dyDescent="0.25">
      <c r="A67" s="146" t="str">
        <f>IF(Data!W2=0,"Druh příjmu 65)*        �","Druh příjmu 65)*")</f>
        <v>Druh příjmu 65)*</v>
      </c>
      <c r="B67" s="144" t="s">
        <v>73</v>
      </c>
      <c r="C67" s="149"/>
    </row>
    <row r="68" spans="1:3" x14ac:dyDescent="0.25">
      <c r="A68" s="63" t="s">
        <v>4</v>
      </c>
      <c r="B68" s="65"/>
      <c r="C68" s="13"/>
    </row>
    <row r="69" spans="1:3" x14ac:dyDescent="0.25">
      <c r="A69" s="63" t="s">
        <v>141</v>
      </c>
      <c r="B69" s="142"/>
      <c r="C69" s="10"/>
    </row>
    <row r="70" spans="1:3" x14ac:dyDescent="0.25">
      <c r="A70" s="63" t="s">
        <v>156</v>
      </c>
      <c r="B70" s="65"/>
      <c r="C70" s="11"/>
    </row>
    <row r="71" spans="1:3" ht="15.75" thickBot="1" x14ac:dyDescent="0.3">
      <c r="A71" s="106" t="s">
        <v>124</v>
      </c>
      <c r="B71" s="96"/>
      <c r="C71" s="10"/>
    </row>
    <row r="72" spans="1:3" ht="15.75" thickTop="1" x14ac:dyDescent="0.25">
      <c r="A72" s="146" t="str">
        <f>IF(Data!W2=0,"Druh příjmu 65)*        �","Druh příjmu 65)*")</f>
        <v>Druh příjmu 65)*</v>
      </c>
      <c r="B72" s="144" t="s">
        <v>73</v>
      </c>
      <c r="C72" s="149"/>
    </row>
    <row r="73" spans="1:3" x14ac:dyDescent="0.25">
      <c r="A73" s="63" t="s">
        <v>4</v>
      </c>
      <c r="B73" s="65"/>
      <c r="C73" s="13"/>
    </row>
    <row r="74" spans="1:3" x14ac:dyDescent="0.25">
      <c r="A74" s="63" t="s">
        <v>141</v>
      </c>
      <c r="B74" s="142"/>
      <c r="C74" s="10"/>
    </row>
    <row r="75" spans="1:3" x14ac:dyDescent="0.25">
      <c r="A75" s="63" t="s">
        <v>156</v>
      </c>
      <c r="B75" s="65"/>
      <c r="C75" s="11"/>
    </row>
    <row r="76" spans="1:3" ht="15.75" thickBot="1" x14ac:dyDescent="0.3">
      <c r="A76" s="106" t="s">
        <v>124</v>
      </c>
      <c r="B76" s="101"/>
      <c r="C76" s="92"/>
    </row>
    <row r="77" spans="1:3" ht="15.75" thickTop="1" x14ac:dyDescent="0.25">
      <c r="A77" s="146" t="str">
        <f>IF(Data!W2=0,"Druh příjmu 65)*        �","Druh příjmu 65)*")</f>
        <v>Druh příjmu 65)*</v>
      </c>
      <c r="B77" s="144" t="s">
        <v>73</v>
      </c>
      <c r="C77" s="149"/>
    </row>
    <row r="78" spans="1:3" x14ac:dyDescent="0.25">
      <c r="A78" s="63" t="s">
        <v>4</v>
      </c>
      <c r="B78" s="65"/>
      <c r="C78" s="13"/>
    </row>
    <row r="79" spans="1:3" x14ac:dyDescent="0.25">
      <c r="A79" s="63" t="s">
        <v>141</v>
      </c>
      <c r="B79" s="142"/>
      <c r="C79" s="10"/>
    </row>
    <row r="80" spans="1:3" x14ac:dyDescent="0.25">
      <c r="A80" s="63" t="s">
        <v>156</v>
      </c>
      <c r="B80" s="65"/>
      <c r="C80" s="11"/>
    </row>
    <row r="81" spans="1:3" ht="15.75" thickBot="1" x14ac:dyDescent="0.3">
      <c r="A81" s="106" t="s">
        <v>124</v>
      </c>
      <c r="B81" s="101"/>
      <c r="C81" s="92"/>
    </row>
    <row r="82" spans="1:3" ht="15.75" thickTop="1" x14ac:dyDescent="0.25"/>
    <row r="83" spans="1:3" x14ac:dyDescent="0.25">
      <c r="A83" s="63" t="s">
        <v>115</v>
      </c>
      <c r="B83" s="257"/>
    </row>
    <row r="108" ht="15" customHeight="1" x14ac:dyDescent="0.25"/>
  </sheetData>
  <sheetProtection algorithmName="SHA-512" hashValue="MXafFSkxIoXmPEWAxsAJcjKpELC23KQrHYxbpquhFxwTKEKwgWUXKJhHbTRI0ta1poXhkybaZ2NL/DyhG2FDGQ==" saltValue="P+gKsawtAxPc4kGFzIh2UA==" spinCount="100000" sheet="1" objects="1" scenarios="1"/>
  <mergeCells count="7">
    <mergeCell ref="A1:C1"/>
    <mergeCell ref="B3:C3"/>
    <mergeCell ref="B5:C5"/>
    <mergeCell ref="A9:C10"/>
    <mergeCell ref="B7:C7"/>
    <mergeCell ref="B8:C8"/>
    <mergeCell ref="B6:C6"/>
  </mergeCells>
  <conditionalFormatting sqref="A12:B1048576 A77:C81 E1:E11 D1:D1048576 F1:XFD1048576 C3:C5 B3:B7 A4:A11 C7 B9:C11 C13:C1048576 E13:E1048576">
    <cfRule type="containsText" dxfId="9" priority="45" operator="containsText" text="Vyberte druh příjmu">
      <formula>NOT(ISERROR(SEARCH("Vyberte druh příjmu",A1)))</formula>
    </cfRule>
    <cfRule type="containsText" dxfId="8" priority="70" operator="containsText" text="Vyberte zdroj příjmu">
      <formula>NOT(ISERROR(SEARCH("Vyberte zdroj příjmu",A1)))</formula>
    </cfRule>
  </conditionalFormatting>
  <conditionalFormatting sqref="B12 B17 B22 B27 B32 B37 B42 B47 B52 B57 B62 B67 B72 B77">
    <cfRule type="expression" dxfId="7" priority="22">
      <formula>$E$1=0</formula>
    </cfRule>
  </conditionalFormatting>
  <pageMargins left="0.70866141732283505" right="0.70866141732283505" top="0.59055118110236204" bottom="0.59055118110236204" header="0.31496062992126" footer="0.31496062992126"/>
  <pageSetup paperSize="9" orientation="portrait" horizontalDpi="0" verticalDpi="0" r:id="rId1"/>
  <headerFooter differentFirst="1">
    <oddHeader>&amp;L&amp;9strana č. &amp;P&amp;R&amp;9List č. 10 - Jakékoliv peněžité příjmy nebo jiné majetkové výhody a dary</oddHeader>
    <oddFooter xml:space="preserve">&amp;R&amp;8&amp;P&amp;C </oddFooter>
    <firstFooter xml:space="preserve">&amp;R&amp;8&amp;P&amp;C </firstFooter>
  </headerFooter>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prompt="Vyberte z rozevíracího seznamu druh příjmu." xr:uid="{00000000-0002-0000-0C00-000000000000}">
          <x14:formula1>
            <xm:f>Data!$S$3:$S$12</xm:f>
          </x14:formula1>
          <xm:sqref>B72 B42 B32 B22 B12 B17 B27 B37 B77 B67 B57 B47 B52 B62</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13"/>
  <dimension ref="A1:K108"/>
  <sheetViews>
    <sheetView showGridLines="0" showRowColHeaders="0" showRuler="0" zoomScale="125" zoomScaleNormal="125" zoomScalePageLayoutView="125" workbookViewId="0">
      <selection activeCell="B5" sqref="B5:C5"/>
    </sheetView>
  </sheetViews>
  <sheetFormatPr defaultColWidth="9.28515625" defaultRowHeight="15" x14ac:dyDescent="0.25"/>
  <cols>
    <col min="1" max="1" width="21.5703125" customWidth="1"/>
    <col min="2" max="2" width="59.7109375" customWidth="1"/>
    <col min="3" max="3" width="4.5703125" customWidth="1"/>
    <col min="4" max="4" width="1.7109375" customWidth="1"/>
    <col min="5" max="5" width="9.28515625" hidden="1" customWidth="1"/>
    <col min="6" max="6" width="13.5703125" customWidth="1"/>
    <col min="7" max="7" width="10" customWidth="1"/>
    <col min="8" max="8" width="1.5703125" customWidth="1"/>
    <col min="11" max="11" width="9.28515625" customWidth="1"/>
    <col min="15" max="15" width="52.5703125" customWidth="1"/>
  </cols>
  <sheetData>
    <row r="1" spans="1:11" x14ac:dyDescent="0.25">
      <c r="A1" s="365" t="str">
        <f>IF(Data!W2=1,"Prazdný list netiskněte. Vyplňte pouze v případě, že počet políček v Oznámení nebude dostatečný.","Vytiskněte a vyplňte pouze v případě, že počet políček v Oznámení nebude dostatečný")</f>
        <v>Prazdný list netiskněte. Vyplňte pouze v případě, že počet políček v Oznámení nebude dostatečný.</v>
      </c>
      <c r="B1" s="365"/>
      <c r="C1" s="365"/>
      <c r="E1">
        <f>Data!W2</f>
        <v>1</v>
      </c>
      <c r="K1" s="1"/>
    </row>
    <row r="2" spans="1:11" x14ac:dyDescent="0.25">
      <c r="K2" s="220"/>
    </row>
    <row r="3" spans="1:11" x14ac:dyDescent="0.25">
      <c r="A3" s="160" t="s">
        <v>325</v>
      </c>
      <c r="B3" s="366" t="s">
        <v>168</v>
      </c>
      <c r="C3" s="366"/>
      <c r="K3" s="1"/>
    </row>
    <row r="4" spans="1:11" x14ac:dyDescent="0.25">
      <c r="A4" s="84"/>
      <c r="B4" s="84" t="s">
        <v>82</v>
      </c>
      <c r="C4" s="85"/>
      <c r="K4" s="1"/>
    </row>
    <row r="5" spans="1:11" x14ac:dyDescent="0.25">
      <c r="A5" s="3" t="s">
        <v>169</v>
      </c>
      <c r="B5" s="368" t="str">
        <f>IF(Oznámení!B8="","",CONCATENATE(Oznámení!B8,", nar. ",TEXT(Oznámení!B9,"dd.mm.rrrr")))</f>
        <v/>
      </c>
      <c r="C5" s="369"/>
      <c r="K5" s="22"/>
    </row>
    <row r="6" spans="1:11" ht="15" customHeight="1" x14ac:dyDescent="0.25">
      <c r="A6" s="3" t="s">
        <v>170</v>
      </c>
      <c r="B6" s="368" t="str">
        <f>IF(Oznámení!B22="","",Oznámení!B22)</f>
        <v/>
      </c>
      <c r="C6" s="369"/>
      <c r="K6" s="6"/>
    </row>
    <row r="7" spans="1:11" ht="15" customHeight="1" x14ac:dyDescent="0.25">
      <c r="A7" s="3" t="s">
        <v>108</v>
      </c>
      <c r="B7" s="361" t="str">
        <f>IF(Data!W2=1,"Průběžné oznámení; řádné",IF(Data!W2=2,"Průběžné oznámení; doplnění",IF(Data!W2=0,"Průběžné oznámení;       ⃝   řádné              ⃝   doplnění")))</f>
        <v>Průběžné oznámení; řádné</v>
      </c>
      <c r="C7" s="362"/>
      <c r="K7" s="1"/>
    </row>
    <row r="8" spans="1:11" x14ac:dyDescent="0.25">
      <c r="A8" s="3" t="s">
        <v>164</v>
      </c>
      <c r="B8" s="363" t="str">
        <f>IF(Oznámení!B34="",CONCATENATE(TEXT(Oznámení!B32,"dd.mm.rrrr")),Oznámení!B34)</f>
        <v>1.1.2024—31.12.2024</v>
      </c>
      <c r="C8" s="364"/>
      <c r="K8" s="1"/>
    </row>
    <row r="9" spans="1:11" x14ac:dyDescent="0.25">
      <c r="A9" s="304" t="s">
        <v>125</v>
      </c>
      <c r="B9" s="305"/>
      <c r="C9" s="306"/>
      <c r="K9" s="6"/>
    </row>
    <row r="10" spans="1:11" x14ac:dyDescent="0.25">
      <c r="A10" s="307"/>
      <c r="B10" s="308"/>
      <c r="C10" s="309"/>
      <c r="K10" s="1"/>
    </row>
    <row r="11" spans="1:11" x14ac:dyDescent="0.25">
      <c r="A11" s="163"/>
      <c r="B11" s="330" t="s">
        <v>157</v>
      </c>
      <c r="C11" s="331"/>
      <c r="K11" s="1"/>
    </row>
    <row r="12" spans="1:11" x14ac:dyDescent="0.25">
      <c r="A12" s="63" t="str">
        <f>IF(Data!W2=0,"Druh příjmu 65)*        �","Druh příjmu 65)*")</f>
        <v>Druh příjmu 65)*</v>
      </c>
      <c r="B12" s="169" t="s">
        <v>73</v>
      </c>
      <c r="K12" s="1"/>
    </row>
    <row r="13" spans="1:11" x14ac:dyDescent="0.25">
      <c r="A13" s="63" t="s">
        <v>4</v>
      </c>
      <c r="B13" s="65"/>
      <c r="C13" s="13"/>
      <c r="K13" s="1"/>
    </row>
    <row r="14" spans="1:11" x14ac:dyDescent="0.25">
      <c r="A14" s="63" t="s">
        <v>141</v>
      </c>
      <c r="B14" s="142"/>
      <c r="C14" s="10"/>
      <c r="K14" s="6"/>
    </row>
    <row r="15" spans="1:11" ht="15.75" thickBot="1" x14ac:dyDescent="0.3">
      <c r="A15" s="63" t="s">
        <v>124</v>
      </c>
      <c r="B15" s="96"/>
      <c r="C15" s="10"/>
      <c r="K15" s="1"/>
    </row>
    <row r="16" spans="1:11" ht="15.75" thickTop="1" x14ac:dyDescent="0.25">
      <c r="A16" s="146" t="str">
        <f>IF(Data!W2=0,"Druh příjmu 65)*        �","Druh příjmu 65)*")</f>
        <v>Druh příjmu 65)*</v>
      </c>
      <c r="B16" s="144" t="s">
        <v>73</v>
      </c>
      <c r="C16" s="149"/>
      <c r="K16" s="1"/>
    </row>
    <row r="17" spans="1:11" x14ac:dyDescent="0.25">
      <c r="A17" s="63" t="s">
        <v>4</v>
      </c>
      <c r="B17" s="65"/>
      <c r="C17" s="13"/>
      <c r="K17" s="6"/>
    </row>
    <row r="18" spans="1:11" x14ac:dyDescent="0.25">
      <c r="A18" s="63" t="s">
        <v>141</v>
      </c>
      <c r="B18" s="142"/>
      <c r="C18" s="10"/>
      <c r="K18" s="1"/>
    </row>
    <row r="19" spans="1:11" ht="15.75" thickBot="1" x14ac:dyDescent="0.3">
      <c r="A19" s="63" t="s">
        <v>124</v>
      </c>
      <c r="B19" s="96"/>
      <c r="C19" s="10"/>
      <c r="K19" s="1"/>
    </row>
    <row r="20" spans="1:11" ht="15.75" thickTop="1" x14ac:dyDescent="0.25">
      <c r="A20" s="146" t="str">
        <f>IF(Data!W2=0,"Druh příjmu 65)*        �","Druh příjmu 65)*")</f>
        <v>Druh příjmu 65)*</v>
      </c>
      <c r="B20" s="144" t="s">
        <v>73</v>
      </c>
      <c r="C20" s="149"/>
      <c r="K20" s="1"/>
    </row>
    <row r="21" spans="1:11" x14ac:dyDescent="0.25">
      <c r="A21" s="63" t="s">
        <v>4</v>
      </c>
      <c r="B21" s="65"/>
      <c r="C21" s="13"/>
    </row>
    <row r="22" spans="1:11" x14ac:dyDescent="0.25">
      <c r="A22" s="63" t="s">
        <v>141</v>
      </c>
      <c r="B22" s="142"/>
      <c r="C22" s="10"/>
      <c r="K22" s="1"/>
    </row>
    <row r="23" spans="1:11" ht="15.75" thickBot="1" x14ac:dyDescent="0.3">
      <c r="A23" s="63" t="s">
        <v>124</v>
      </c>
      <c r="B23" s="96"/>
      <c r="C23" s="10"/>
    </row>
    <row r="24" spans="1:11" ht="15.75" thickTop="1" x14ac:dyDescent="0.25">
      <c r="A24" s="146" t="str">
        <f>IF(Data!W2=0,"Druh příjmu 65)*        �","Druh příjmu 65)*")</f>
        <v>Druh příjmu 65)*</v>
      </c>
      <c r="B24" s="144" t="s">
        <v>73</v>
      </c>
      <c r="C24" s="149"/>
    </row>
    <row r="25" spans="1:11" x14ac:dyDescent="0.25">
      <c r="A25" s="63" t="s">
        <v>4</v>
      </c>
      <c r="B25" s="65"/>
      <c r="C25" s="13"/>
    </row>
    <row r="26" spans="1:11" x14ac:dyDescent="0.25">
      <c r="A26" s="63" t="s">
        <v>141</v>
      </c>
      <c r="B26" s="142"/>
      <c r="C26" s="10"/>
    </row>
    <row r="27" spans="1:11" ht="15.75" thickBot="1" x14ac:dyDescent="0.3">
      <c r="A27" s="63" t="s">
        <v>124</v>
      </c>
      <c r="B27" s="96"/>
      <c r="C27" s="10"/>
    </row>
    <row r="28" spans="1:11" ht="15.75" thickTop="1" x14ac:dyDescent="0.25">
      <c r="A28" s="146" t="str">
        <f>IF(Data!W2=0,"Druh příjmu 65)*        �","Druh příjmu 65)*")</f>
        <v>Druh příjmu 65)*</v>
      </c>
      <c r="B28" s="144" t="s">
        <v>73</v>
      </c>
      <c r="C28" s="149"/>
    </row>
    <row r="29" spans="1:11" x14ac:dyDescent="0.25">
      <c r="A29" s="63" t="s">
        <v>4</v>
      </c>
      <c r="B29" s="65"/>
      <c r="C29" s="13"/>
    </row>
    <row r="30" spans="1:11" x14ac:dyDescent="0.25">
      <c r="A30" s="63" t="s">
        <v>141</v>
      </c>
      <c r="B30" s="142"/>
      <c r="C30" s="10"/>
    </row>
    <row r="31" spans="1:11" ht="15.75" thickBot="1" x14ac:dyDescent="0.3">
      <c r="A31" s="63" t="s">
        <v>124</v>
      </c>
      <c r="B31" s="96"/>
      <c r="C31" s="10"/>
    </row>
    <row r="32" spans="1:11" ht="15.75" thickTop="1" x14ac:dyDescent="0.25">
      <c r="A32" s="146" t="str">
        <f>IF(Data!W2=0,"Druh příjmu 65)*        �","Druh příjmu 65)*")</f>
        <v>Druh příjmu 65)*</v>
      </c>
      <c r="B32" s="144" t="s">
        <v>73</v>
      </c>
      <c r="C32" s="149"/>
    </row>
    <row r="33" spans="1:3" x14ac:dyDescent="0.25">
      <c r="A33" s="63" t="s">
        <v>4</v>
      </c>
      <c r="B33" s="65"/>
      <c r="C33" s="13"/>
    </row>
    <row r="34" spans="1:3" x14ac:dyDescent="0.25">
      <c r="A34" s="63" t="s">
        <v>141</v>
      </c>
      <c r="B34" s="142"/>
      <c r="C34" s="10"/>
    </row>
    <row r="35" spans="1:3" ht="15.75" thickBot="1" x14ac:dyDescent="0.3">
      <c r="A35" s="63" t="s">
        <v>124</v>
      </c>
      <c r="B35" s="96"/>
      <c r="C35" s="10"/>
    </row>
    <row r="36" spans="1:3" ht="15.75" thickTop="1" x14ac:dyDescent="0.25">
      <c r="A36" s="146" t="str">
        <f>IF(Data!W2=0,"Druh příjmu 65)*        �","Druh příjmu 65)*")</f>
        <v>Druh příjmu 65)*</v>
      </c>
      <c r="B36" s="144" t="s">
        <v>73</v>
      </c>
      <c r="C36" s="149"/>
    </row>
    <row r="37" spans="1:3" x14ac:dyDescent="0.25">
      <c r="A37" s="63" t="s">
        <v>4</v>
      </c>
      <c r="B37" s="65"/>
      <c r="C37" s="13"/>
    </row>
    <row r="38" spans="1:3" x14ac:dyDescent="0.25">
      <c r="A38" s="63" t="s">
        <v>141</v>
      </c>
      <c r="B38" s="142"/>
      <c r="C38" s="10"/>
    </row>
    <row r="39" spans="1:3" ht="15.75" thickBot="1" x14ac:dyDescent="0.3">
      <c r="A39" s="63" t="s">
        <v>124</v>
      </c>
      <c r="B39" s="101"/>
      <c r="C39" s="92"/>
    </row>
    <row r="40" spans="1:3" ht="15.75" thickTop="1" x14ac:dyDescent="0.25">
      <c r="A40" s="146" t="str">
        <f>IF(Data!W2=0,"Druh příjmu 65)*        �","Druh příjmu 65)*")</f>
        <v>Druh příjmu 65)*</v>
      </c>
      <c r="B40" s="144" t="s">
        <v>73</v>
      </c>
      <c r="C40" s="149"/>
    </row>
    <row r="41" spans="1:3" x14ac:dyDescent="0.25">
      <c r="A41" s="63" t="s">
        <v>4</v>
      </c>
      <c r="B41" s="65"/>
      <c r="C41" s="13"/>
    </row>
    <row r="42" spans="1:3" x14ac:dyDescent="0.25">
      <c r="A42" s="63" t="s">
        <v>141</v>
      </c>
      <c r="B42" s="142"/>
      <c r="C42" s="10"/>
    </row>
    <row r="43" spans="1:3" ht="15.75" thickBot="1" x14ac:dyDescent="0.3">
      <c r="A43" s="63" t="s">
        <v>124</v>
      </c>
      <c r="B43" s="101"/>
      <c r="C43" s="92"/>
    </row>
    <row r="44" spans="1:3" ht="15.75" thickTop="1" x14ac:dyDescent="0.25">
      <c r="A44" s="146" t="str">
        <f>IF(Data!W2=0,"Druh příjmu 65)*        �","Druh příjmu 65)*")</f>
        <v>Druh příjmu 65)*</v>
      </c>
      <c r="B44" s="144" t="s">
        <v>73</v>
      </c>
      <c r="C44" s="149"/>
    </row>
    <row r="45" spans="1:3" x14ac:dyDescent="0.25">
      <c r="A45" s="63" t="s">
        <v>4</v>
      </c>
      <c r="B45" s="65"/>
      <c r="C45" s="13"/>
    </row>
    <row r="46" spans="1:3" x14ac:dyDescent="0.25">
      <c r="A46" s="63" t="s">
        <v>141</v>
      </c>
      <c r="B46" s="142"/>
      <c r="C46" s="10"/>
    </row>
    <row r="47" spans="1:3" ht="15.75" thickBot="1" x14ac:dyDescent="0.3">
      <c r="A47" s="127" t="s">
        <v>124</v>
      </c>
      <c r="B47" s="101"/>
      <c r="C47" s="92"/>
    </row>
    <row r="48" spans="1:3" ht="15.75" thickTop="1" x14ac:dyDescent="0.25">
      <c r="A48" s="63" t="str">
        <f>IF(Data!W2=0,"Druh příjmu 65)*        �","Druh příjmu 65)*")</f>
        <v>Druh příjmu 65)*</v>
      </c>
      <c r="B48" s="65" t="s">
        <v>73</v>
      </c>
      <c r="C48" s="10"/>
    </row>
    <row r="49" spans="1:3" x14ac:dyDescent="0.25">
      <c r="A49" s="63" t="s">
        <v>4</v>
      </c>
      <c r="B49" s="65"/>
      <c r="C49" s="13"/>
    </row>
    <row r="50" spans="1:3" x14ac:dyDescent="0.25">
      <c r="A50" s="63" t="s">
        <v>141</v>
      </c>
      <c r="B50" s="142"/>
      <c r="C50" s="10"/>
    </row>
    <row r="51" spans="1:3" ht="15.75" thickBot="1" x14ac:dyDescent="0.3">
      <c r="A51" s="106" t="s">
        <v>124</v>
      </c>
      <c r="B51" s="101"/>
      <c r="C51" s="92"/>
    </row>
    <row r="52" spans="1:3" ht="15.75" thickTop="1" x14ac:dyDescent="0.25">
      <c r="A52" s="146" t="str">
        <f>IF(Data!W2=0,"Druh příjmu 65)*        �","Druh příjmu 65)*")</f>
        <v>Druh příjmu 65)*</v>
      </c>
      <c r="B52" s="144" t="s">
        <v>73</v>
      </c>
      <c r="C52" s="149"/>
    </row>
    <row r="53" spans="1:3" x14ac:dyDescent="0.25">
      <c r="A53" s="63" t="s">
        <v>4</v>
      </c>
      <c r="B53" s="65"/>
      <c r="C53" s="13"/>
    </row>
    <row r="54" spans="1:3" x14ac:dyDescent="0.25">
      <c r="A54" s="63" t="s">
        <v>141</v>
      </c>
      <c r="B54" s="142"/>
      <c r="C54" s="10"/>
    </row>
    <row r="55" spans="1:3" ht="15.75" thickBot="1" x14ac:dyDescent="0.3">
      <c r="A55" s="63" t="s">
        <v>124</v>
      </c>
      <c r="B55" s="96"/>
      <c r="C55" s="10"/>
    </row>
    <row r="56" spans="1:3" ht="15.75" thickTop="1" x14ac:dyDescent="0.25">
      <c r="A56" s="146" t="str">
        <f>IF(Data!W2=0,"Druh příjmu 65)*        �","Druh příjmu 65)*")</f>
        <v>Druh příjmu 65)*</v>
      </c>
      <c r="B56" s="144" t="s">
        <v>73</v>
      </c>
      <c r="C56" s="149"/>
    </row>
    <row r="57" spans="1:3" x14ac:dyDescent="0.25">
      <c r="A57" s="63" t="s">
        <v>4</v>
      </c>
      <c r="B57" s="65"/>
      <c r="C57" s="13"/>
    </row>
    <row r="58" spans="1:3" x14ac:dyDescent="0.25">
      <c r="A58" s="63" t="s">
        <v>141</v>
      </c>
      <c r="B58" s="142"/>
      <c r="C58" s="10"/>
    </row>
    <row r="59" spans="1:3" ht="15.75" thickBot="1" x14ac:dyDescent="0.3">
      <c r="A59" s="63" t="s">
        <v>124</v>
      </c>
      <c r="B59" s="96"/>
      <c r="C59" s="10"/>
    </row>
    <row r="60" spans="1:3" ht="15.75" thickTop="1" x14ac:dyDescent="0.25">
      <c r="A60" s="146" t="str">
        <f>IF(Data!W2=0,"Druh příjmu 65)*        �","Druh příjmu 65)*")</f>
        <v>Druh příjmu 65)*</v>
      </c>
      <c r="B60" s="144" t="s">
        <v>73</v>
      </c>
      <c r="C60" s="149"/>
    </row>
    <row r="61" spans="1:3" x14ac:dyDescent="0.25">
      <c r="A61" s="63" t="s">
        <v>4</v>
      </c>
      <c r="B61" s="65"/>
      <c r="C61" s="13"/>
    </row>
    <row r="62" spans="1:3" x14ac:dyDescent="0.25">
      <c r="A62" s="63" t="s">
        <v>141</v>
      </c>
      <c r="B62" s="142"/>
      <c r="C62" s="10"/>
    </row>
    <row r="63" spans="1:3" ht="15.75" thickBot="1" x14ac:dyDescent="0.3">
      <c r="A63" s="63" t="s">
        <v>124</v>
      </c>
      <c r="B63" s="96"/>
      <c r="C63" s="10"/>
    </row>
    <row r="64" spans="1:3" ht="15.75" thickTop="1" x14ac:dyDescent="0.25">
      <c r="A64" s="146" t="str">
        <f>IF(Data!W2=0,"Druh příjmu 65)*        �","Druh příjmu 65)*")</f>
        <v>Druh příjmu 65)*</v>
      </c>
      <c r="B64" s="144" t="s">
        <v>73</v>
      </c>
      <c r="C64" s="149"/>
    </row>
    <row r="65" spans="1:3" x14ac:dyDescent="0.25">
      <c r="A65" s="63" t="s">
        <v>4</v>
      </c>
      <c r="B65" s="65"/>
      <c r="C65" s="13"/>
    </row>
    <row r="66" spans="1:3" x14ac:dyDescent="0.25">
      <c r="A66" s="63" t="s">
        <v>141</v>
      </c>
      <c r="B66" s="142"/>
      <c r="C66" s="10"/>
    </row>
    <row r="67" spans="1:3" ht="15.75" thickBot="1" x14ac:dyDescent="0.3">
      <c r="A67" s="63" t="s">
        <v>124</v>
      </c>
      <c r="B67" s="96"/>
      <c r="C67" s="10"/>
    </row>
    <row r="68" spans="1:3" ht="15.75" thickTop="1" x14ac:dyDescent="0.25">
      <c r="A68" s="146" t="str">
        <f>IF(Data!W2=0,"Druh příjmu 65)*        �","Druh příjmu 65)*")</f>
        <v>Druh příjmu 65)*</v>
      </c>
      <c r="B68" s="144" t="s">
        <v>73</v>
      </c>
      <c r="C68" s="149"/>
    </row>
    <row r="69" spans="1:3" x14ac:dyDescent="0.25">
      <c r="A69" s="63" t="s">
        <v>4</v>
      </c>
      <c r="B69" s="65"/>
      <c r="C69" s="13"/>
    </row>
    <row r="70" spans="1:3" x14ac:dyDescent="0.25">
      <c r="A70" s="63" t="s">
        <v>141</v>
      </c>
      <c r="B70" s="142"/>
      <c r="C70" s="10"/>
    </row>
    <row r="71" spans="1:3" ht="15.75" thickBot="1" x14ac:dyDescent="0.3">
      <c r="A71" s="63" t="s">
        <v>124</v>
      </c>
      <c r="B71" s="96"/>
      <c r="C71" s="10"/>
    </row>
    <row r="72" spans="1:3" ht="15.75" thickTop="1" x14ac:dyDescent="0.25">
      <c r="A72" s="146" t="str">
        <f>IF(Data!W2=0,"Druh příjmu 65)*        �","Druh příjmu 65)*")</f>
        <v>Druh příjmu 65)*</v>
      </c>
      <c r="B72" s="144" t="s">
        <v>73</v>
      </c>
      <c r="C72" s="149"/>
    </row>
    <row r="73" spans="1:3" x14ac:dyDescent="0.25">
      <c r="A73" s="63" t="s">
        <v>4</v>
      </c>
      <c r="B73" s="65"/>
      <c r="C73" s="13"/>
    </row>
    <row r="74" spans="1:3" x14ac:dyDescent="0.25">
      <c r="A74" s="63" t="s">
        <v>141</v>
      </c>
      <c r="B74" s="142"/>
      <c r="C74" s="10"/>
    </row>
    <row r="75" spans="1:3" ht="15.75" thickBot="1" x14ac:dyDescent="0.3">
      <c r="A75" s="63" t="s">
        <v>124</v>
      </c>
      <c r="B75" s="101"/>
      <c r="C75" s="92"/>
    </row>
    <row r="76" spans="1:3" ht="15.75" thickTop="1" x14ac:dyDescent="0.25">
      <c r="A76" s="146" t="str">
        <f>IF(Data!W2=0,"Druh příjmu 65)*        �","Druh příjmu 65)*")</f>
        <v>Druh příjmu 65)*</v>
      </c>
      <c r="B76" s="144" t="s">
        <v>73</v>
      </c>
      <c r="C76" s="149"/>
    </row>
    <row r="77" spans="1:3" x14ac:dyDescent="0.25">
      <c r="A77" s="63" t="s">
        <v>4</v>
      </c>
      <c r="B77" s="65"/>
      <c r="C77" s="13"/>
    </row>
    <row r="78" spans="1:3" x14ac:dyDescent="0.25">
      <c r="A78" s="63" t="s">
        <v>141</v>
      </c>
      <c r="B78" s="142"/>
      <c r="C78" s="10"/>
    </row>
    <row r="79" spans="1:3" ht="15.75" thickBot="1" x14ac:dyDescent="0.3">
      <c r="A79" s="63" t="s">
        <v>124</v>
      </c>
      <c r="B79" s="101"/>
      <c r="C79" s="92"/>
    </row>
    <row r="80" spans="1:3" ht="15.75" thickTop="1" x14ac:dyDescent="0.25">
      <c r="A80" s="146" t="str">
        <f>IF(Data!W2=0,"Druh příjmu 65)*        �","Druh příjmu 65)*")</f>
        <v>Druh příjmu 65)*</v>
      </c>
      <c r="B80" s="144" t="s">
        <v>73</v>
      </c>
      <c r="C80" s="149"/>
    </row>
    <row r="81" spans="1:3" x14ac:dyDescent="0.25">
      <c r="A81" s="63" t="s">
        <v>4</v>
      </c>
      <c r="B81" s="65"/>
      <c r="C81" s="13"/>
    </row>
    <row r="82" spans="1:3" x14ac:dyDescent="0.25">
      <c r="A82" s="63" t="s">
        <v>141</v>
      </c>
      <c r="B82" s="142"/>
      <c r="C82" s="10"/>
    </row>
    <row r="83" spans="1:3" ht="15.75" thickBot="1" x14ac:dyDescent="0.3">
      <c r="A83" s="106" t="s">
        <v>124</v>
      </c>
      <c r="B83" s="101"/>
      <c r="C83" s="92"/>
    </row>
    <row r="84" spans="1:3" ht="15.75" thickTop="1" x14ac:dyDescent="0.25"/>
    <row r="85" spans="1:3" x14ac:dyDescent="0.25">
      <c r="A85" s="63" t="s">
        <v>115</v>
      </c>
      <c r="B85" s="257"/>
    </row>
    <row r="108" ht="15" customHeight="1" x14ac:dyDescent="0.25"/>
  </sheetData>
  <sheetProtection algorithmName="SHA-512" hashValue="1pnpUtGevaYUW6EpN+nPQWKlHOgdrOhE7UcEcCr7KLdJTnikvEFjZlJvyoCek05e7ETdeZKpqmBqEjuUfkJEzw==" saltValue="VOYzx/J1IGDzBffIBsI7GA==" spinCount="100000" sheet="1" objects="1" scenarios="1"/>
  <mergeCells count="8">
    <mergeCell ref="A1:C1"/>
    <mergeCell ref="B3:C3"/>
    <mergeCell ref="B11:C11"/>
    <mergeCell ref="B5:C5"/>
    <mergeCell ref="A9:C10"/>
    <mergeCell ref="B7:C7"/>
    <mergeCell ref="B8:C8"/>
    <mergeCell ref="B6:C6"/>
  </mergeCells>
  <conditionalFormatting sqref="A12:B12 A16:B16 A20:B20 A24:B24 A28:B28 A32:B32 A36:B36 A40:B40 A44:B44 A48:B48 A52:B52 A56:B56 A60:B60 A64:B64 A68:B68 A72:B72 A76:B76 A80:B80 K1:K14 A13:C13 A14:B14 A17:C17 A18:B18 A21:C21 A22:B22 A25:C25 A26:B26 A29:C29 A30:B30 A33:C33 A34:B34 A37:C37 A38:B38 A41:C41 A42:B42 A45:C45 A46:B46 A49:C49 A50:B50 A53:C53 A54:B54 A57:C57 A58:B58 A61:C61 A62:B62 A65:C65 A66:B66 A69:C69 A70:B70 A73:C73 A74:B74 A77:C77 A78:B78 A81:C81 A82:B82 A85">
    <cfRule type="containsText" dxfId="6" priority="223" operator="containsText" text="Vyberte druh příjmu">
      <formula>NOT(ISERROR(SEARCH("Vyberte druh příjmu",A1)))</formula>
    </cfRule>
  </conditionalFormatting>
  <conditionalFormatting sqref="B12 B16 B20 B24 B28 B32 B36 B40 B44 B48 B52 B56 B60 B64 B68 B72 B76 B80">
    <cfRule type="expression" dxfId="5" priority="44">
      <formula>$E$1=0</formula>
    </cfRule>
  </conditionalFormatting>
  <conditionalFormatting sqref="C3:C5 B3:B6 A4:A6">
    <cfRule type="containsText" dxfId="4" priority="163" operator="containsText" text="Vyberte typ vlastnictví">
      <formula>NOT(ISERROR(SEARCH("Vyberte typ vlastnictví",A3)))</formula>
    </cfRule>
  </conditionalFormatting>
  <pageMargins left="0.70866141732283505" right="0.70866141732283505" top="0.59055118110236204" bottom="0.59055118110236204" header="0.31496062992126" footer="0.31496062992126"/>
  <pageSetup paperSize="9" orientation="portrait" horizontalDpi="0" verticalDpi="0" r:id="rId1"/>
  <headerFooter differentFirst="1">
    <oddHeader>&amp;L&amp;9strana č. &amp;P&amp;R&amp;9List č. 10 - Jakékoliv peněžité příjmy nebo jiné majetkové výhody a dary</oddHeader>
    <oddFooter xml:space="preserve">&amp;R&amp;8&amp;P&amp;C </oddFooter>
    <firstFooter xml:space="preserve">&amp;R&amp;8&amp;P&amp;C </firstFooter>
  </headerFooter>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prompt="Vyberte z rozevíracího seznamu druh příjmu." xr:uid="{00000000-0002-0000-0D00-000000000000}">
          <x14:formula1>
            <xm:f>Data!$S$3:$S$12</xm:f>
          </x14:formula1>
          <xm:sqref>B72 B28 B20 B12 B16 B24 B32 B40 B44 B36 B64 B56 B48 B52 B60 B68 B76 B80</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14"/>
  <dimension ref="A1:P83"/>
  <sheetViews>
    <sheetView showGridLines="0" showRowColHeaders="0" showRuler="0" zoomScale="125" zoomScaleNormal="125" zoomScalePageLayoutView="125" workbookViewId="0">
      <selection activeCell="B5" sqref="B5:C5"/>
    </sheetView>
  </sheetViews>
  <sheetFormatPr defaultColWidth="9.28515625" defaultRowHeight="15" x14ac:dyDescent="0.25"/>
  <cols>
    <col min="1" max="1" width="21.5703125" customWidth="1"/>
    <col min="2" max="2" width="59.7109375" customWidth="1"/>
    <col min="3" max="3" width="4.5703125" customWidth="1"/>
    <col min="4" max="4" width="1.28515625" customWidth="1"/>
    <col min="16" max="16" width="13.7109375" customWidth="1"/>
  </cols>
  <sheetData>
    <row r="1" spans="1:16" ht="15.2" customHeight="1" x14ac:dyDescent="0.25">
      <c r="A1" s="365" t="str">
        <f>IF(Data!W2=1,"Prazdný list netiskněte. Vyplňte pouze v případě, že počet políček v Oznámení nebude dostatečný.","Vytiskněte a vyplňte pouze v případě, že počet políček v Oznámení nebude dostatečný")</f>
        <v>Prazdný list netiskněte. Vyplňte pouze v případě, že počet políček v Oznámení nebude dostatečný.</v>
      </c>
      <c r="B1" s="365"/>
      <c r="C1" s="365"/>
      <c r="P1" s="1"/>
    </row>
    <row r="2" spans="1:16" ht="15.2" customHeight="1" x14ac:dyDescent="0.25"/>
    <row r="3" spans="1:16" x14ac:dyDescent="0.25">
      <c r="A3" s="160" t="s">
        <v>325</v>
      </c>
      <c r="B3" s="366" t="s">
        <v>155</v>
      </c>
      <c r="C3" s="366"/>
      <c r="P3" s="1"/>
    </row>
    <row r="4" spans="1:16" x14ac:dyDescent="0.25">
      <c r="A4" s="84"/>
      <c r="B4" s="84" t="s">
        <v>82</v>
      </c>
      <c r="C4" s="85"/>
      <c r="P4" s="1"/>
    </row>
    <row r="5" spans="1:16" x14ac:dyDescent="0.25">
      <c r="A5" s="3" t="s">
        <v>169</v>
      </c>
      <c r="B5" s="368" t="str">
        <f>IF(Oznámení!B8="","",CONCATENATE(Oznámení!B8,", nar. ",TEXT(Oznámení!B9,"dd.mm.rrrr")))</f>
        <v/>
      </c>
      <c r="C5" s="369"/>
      <c r="P5" s="1"/>
    </row>
    <row r="6" spans="1:16" ht="15" customHeight="1" x14ac:dyDescent="0.25">
      <c r="A6" s="3" t="s">
        <v>170</v>
      </c>
      <c r="B6" s="368" t="str">
        <f>IF(Oznámení!B22="","",Oznámení!B22)</f>
        <v/>
      </c>
      <c r="C6" s="369"/>
      <c r="P6" s="6"/>
    </row>
    <row r="7" spans="1:16" ht="15" customHeight="1" x14ac:dyDescent="0.25">
      <c r="A7" s="3" t="s">
        <v>108</v>
      </c>
      <c r="B7" s="361" t="str">
        <f>IF(Data!W2=1,"Průběžné oznámení; řádné",IF(Data!W2=2,"Průběžné oznámení; doplnění",IF(Data!W2=0,"Průběžné oznámení;       ⃝   řádné              ⃝   doplnění")))</f>
        <v>Průběžné oznámení; řádné</v>
      </c>
      <c r="C7" s="362"/>
      <c r="P7" s="1"/>
    </row>
    <row r="8" spans="1:16" x14ac:dyDescent="0.25">
      <c r="A8" s="3" t="s">
        <v>164</v>
      </c>
      <c r="B8" s="363" t="str">
        <f>IF(Oznámení!B34="",CONCATENATE(TEXT(Oznámení!B32,"dd.mm.rrrr")),Oznámení!B34)</f>
        <v>1.1.2024—31.12.2024</v>
      </c>
      <c r="C8" s="364"/>
      <c r="P8" s="1"/>
    </row>
    <row r="9" spans="1:16" x14ac:dyDescent="0.25">
      <c r="A9" s="304" t="s">
        <v>129</v>
      </c>
      <c r="B9" s="305"/>
      <c r="C9" s="306"/>
      <c r="P9" s="6"/>
    </row>
    <row r="10" spans="1:16" x14ac:dyDescent="0.25">
      <c r="A10" s="307"/>
      <c r="B10" s="308"/>
      <c r="C10" s="309"/>
    </row>
    <row r="11" spans="1:16" ht="17.100000000000001" customHeight="1" x14ac:dyDescent="0.25">
      <c r="A11" s="99"/>
      <c r="B11" s="109" t="str">
        <f>IF(C9="Ne","Věřitel - právnická osoba","Věřitel - právnická osoba*")</f>
        <v>Věřitel - právnická osoba*</v>
      </c>
      <c r="C11" s="94"/>
    </row>
    <row r="12" spans="1:16" x14ac:dyDescent="0.25">
      <c r="A12" s="63" t="s">
        <v>130</v>
      </c>
      <c r="B12" s="169"/>
      <c r="C12" s="31"/>
    </row>
    <row r="13" spans="1:16" x14ac:dyDescent="0.25">
      <c r="A13" s="75" t="s">
        <v>145</v>
      </c>
      <c r="B13" s="142"/>
      <c r="C13" s="31"/>
    </row>
    <row r="14" spans="1:16" x14ac:dyDescent="0.25">
      <c r="A14" s="24" t="s">
        <v>146</v>
      </c>
      <c r="B14" s="69"/>
      <c r="C14" s="8"/>
    </row>
    <row r="15" spans="1:16" x14ac:dyDescent="0.25">
      <c r="A15" s="76" t="s">
        <v>147</v>
      </c>
      <c r="B15" s="65"/>
      <c r="C15" s="14"/>
    </row>
    <row r="16" spans="1:16" ht="15.2" customHeight="1" x14ac:dyDescent="0.25">
      <c r="A16" s="332" t="s">
        <v>148</v>
      </c>
      <c r="B16" s="332"/>
      <c r="C16" s="332"/>
    </row>
    <row r="17" spans="1:3" x14ac:dyDescent="0.25">
      <c r="A17" s="74" t="s">
        <v>117</v>
      </c>
      <c r="B17" s="65"/>
      <c r="C17" s="8"/>
    </row>
    <row r="18" spans="1:3" x14ac:dyDescent="0.25">
      <c r="A18" s="74" t="s">
        <v>150</v>
      </c>
      <c r="B18" s="65"/>
      <c r="C18" s="8"/>
    </row>
    <row r="19" spans="1:3" x14ac:dyDescent="0.25">
      <c r="A19" s="13" t="s">
        <v>126</v>
      </c>
      <c r="B19" s="96"/>
      <c r="C19" s="10"/>
    </row>
    <row r="20" spans="1:3" ht="17.100000000000001" customHeight="1" x14ac:dyDescent="0.25">
      <c r="A20" s="99"/>
      <c r="B20" s="109" t="str">
        <f>IF(C18="Ne","Věřitel - právnická osoba","Věřitel - právnická osoba*")</f>
        <v>Věřitel - právnická osoba*</v>
      </c>
      <c r="C20" s="94"/>
    </row>
    <row r="21" spans="1:3" x14ac:dyDescent="0.25">
      <c r="A21" s="63" t="s">
        <v>130</v>
      </c>
      <c r="B21" s="67"/>
      <c r="C21" s="31"/>
    </row>
    <row r="22" spans="1:3" x14ac:dyDescent="0.25">
      <c r="A22" s="75" t="s">
        <v>145</v>
      </c>
      <c r="B22" s="142"/>
      <c r="C22" s="31"/>
    </row>
    <row r="23" spans="1:3" x14ac:dyDescent="0.25">
      <c r="A23" s="24" t="s">
        <v>146</v>
      </c>
      <c r="B23" s="69"/>
      <c r="C23" s="8"/>
    </row>
    <row r="24" spans="1:3" x14ac:dyDescent="0.25">
      <c r="A24" s="76" t="s">
        <v>147</v>
      </c>
      <c r="B24" s="65"/>
      <c r="C24" s="14"/>
    </row>
    <row r="25" spans="1:3" ht="15.2" customHeight="1" x14ac:dyDescent="0.25">
      <c r="A25" s="332" t="s">
        <v>148</v>
      </c>
      <c r="B25" s="332"/>
      <c r="C25" s="332"/>
    </row>
    <row r="26" spans="1:3" x14ac:dyDescent="0.25">
      <c r="A26" s="12" t="s">
        <v>117</v>
      </c>
      <c r="B26" s="65"/>
      <c r="C26" s="8"/>
    </row>
    <row r="27" spans="1:3" x14ac:dyDescent="0.25">
      <c r="A27" s="12" t="s">
        <v>150</v>
      </c>
      <c r="B27" s="65"/>
      <c r="C27" s="8"/>
    </row>
    <row r="28" spans="1:3" x14ac:dyDescent="0.25">
      <c r="A28" s="13" t="s">
        <v>126</v>
      </c>
      <c r="B28" s="96"/>
      <c r="C28" s="10"/>
    </row>
    <row r="29" spans="1:3" ht="17.100000000000001" customHeight="1" x14ac:dyDescent="0.25">
      <c r="A29" s="99"/>
      <c r="B29" s="109" t="s">
        <v>131</v>
      </c>
      <c r="C29" s="94"/>
    </row>
    <row r="30" spans="1:3" x14ac:dyDescent="0.25">
      <c r="A30" s="63" t="s">
        <v>130</v>
      </c>
      <c r="B30" s="67"/>
      <c r="C30" s="31"/>
    </row>
    <row r="31" spans="1:3" x14ac:dyDescent="0.25">
      <c r="A31" s="75" t="s">
        <v>145</v>
      </c>
      <c r="B31" s="142"/>
      <c r="C31" s="31"/>
    </row>
    <row r="32" spans="1:3" x14ac:dyDescent="0.25">
      <c r="A32" s="24" t="s">
        <v>146</v>
      </c>
      <c r="B32" s="69"/>
      <c r="C32" s="8"/>
    </row>
    <row r="33" spans="1:3" x14ac:dyDescent="0.25">
      <c r="A33" s="76" t="s">
        <v>147</v>
      </c>
      <c r="B33" s="65"/>
      <c r="C33" s="14"/>
    </row>
    <row r="34" spans="1:3" ht="15.2" customHeight="1" x14ac:dyDescent="0.25">
      <c r="A34" s="332" t="s">
        <v>148</v>
      </c>
      <c r="B34" s="332"/>
      <c r="C34" s="332"/>
    </row>
    <row r="35" spans="1:3" x14ac:dyDescent="0.25">
      <c r="A35" s="12" t="s">
        <v>117</v>
      </c>
      <c r="B35" s="65"/>
      <c r="C35" s="8"/>
    </row>
    <row r="36" spans="1:3" x14ac:dyDescent="0.25">
      <c r="A36" s="12" t="s">
        <v>150</v>
      </c>
      <c r="B36" s="65"/>
      <c r="C36" s="8"/>
    </row>
    <row r="37" spans="1:3" x14ac:dyDescent="0.25">
      <c r="A37" s="13" t="s">
        <v>126</v>
      </c>
      <c r="B37" s="96"/>
      <c r="C37" s="10"/>
    </row>
    <row r="38" spans="1:3" ht="17.100000000000001" customHeight="1" x14ac:dyDescent="0.25">
      <c r="A38" s="99"/>
      <c r="B38" s="109" t="s">
        <v>131</v>
      </c>
      <c r="C38" s="94"/>
    </row>
    <row r="39" spans="1:3" x14ac:dyDescent="0.25">
      <c r="A39" s="63" t="s">
        <v>130</v>
      </c>
      <c r="B39" s="67"/>
      <c r="C39" s="31"/>
    </row>
    <row r="40" spans="1:3" x14ac:dyDescent="0.25">
      <c r="A40" s="75" t="s">
        <v>145</v>
      </c>
      <c r="B40" s="142"/>
      <c r="C40" s="31"/>
    </row>
    <row r="41" spans="1:3" x14ac:dyDescent="0.25">
      <c r="A41" s="24" t="s">
        <v>146</v>
      </c>
      <c r="B41" s="69"/>
      <c r="C41" s="8"/>
    </row>
    <row r="42" spans="1:3" x14ac:dyDescent="0.25">
      <c r="A42" s="76" t="s">
        <v>147</v>
      </c>
      <c r="B42" s="65"/>
      <c r="C42" s="14"/>
    </row>
    <row r="43" spans="1:3" ht="15.2" customHeight="1" x14ac:dyDescent="0.25">
      <c r="A43" s="332" t="s">
        <v>148</v>
      </c>
      <c r="B43" s="332"/>
      <c r="C43" s="332"/>
    </row>
    <row r="44" spans="1:3" x14ac:dyDescent="0.25">
      <c r="A44" s="12" t="s">
        <v>117</v>
      </c>
      <c r="B44" s="65"/>
      <c r="C44" s="8"/>
    </row>
    <row r="45" spans="1:3" x14ac:dyDescent="0.25">
      <c r="A45" s="12" t="s">
        <v>150</v>
      </c>
      <c r="B45" s="65"/>
      <c r="C45" s="8"/>
    </row>
    <row r="46" spans="1:3" x14ac:dyDescent="0.25">
      <c r="A46" s="13" t="s">
        <v>126</v>
      </c>
      <c r="B46" s="96"/>
      <c r="C46" s="10"/>
    </row>
    <row r="47" spans="1:3" ht="17.100000000000001" customHeight="1" x14ac:dyDescent="0.25">
      <c r="A47" s="99"/>
      <c r="B47" s="109" t="s">
        <v>132</v>
      </c>
      <c r="C47" s="94"/>
    </row>
    <row r="48" spans="1:3" x14ac:dyDescent="0.25">
      <c r="A48" s="63" t="s">
        <v>130</v>
      </c>
      <c r="B48" s="67"/>
      <c r="C48" s="31"/>
    </row>
    <row r="49" spans="1:3" x14ac:dyDescent="0.25">
      <c r="A49" s="75" t="s">
        <v>145</v>
      </c>
      <c r="B49" s="142"/>
      <c r="C49" s="31"/>
    </row>
    <row r="50" spans="1:3" x14ac:dyDescent="0.25">
      <c r="A50" s="74" t="s">
        <v>156</v>
      </c>
      <c r="B50" s="65"/>
      <c r="C50" s="8"/>
    </row>
    <row r="51" spans="1:3" x14ac:dyDescent="0.25">
      <c r="A51" s="13" t="s">
        <v>126</v>
      </c>
      <c r="B51" s="65"/>
      <c r="C51" s="10"/>
    </row>
    <row r="52" spans="1:3" x14ac:dyDescent="0.25">
      <c r="A52" s="99"/>
      <c r="B52" s="109" t="s">
        <v>132</v>
      </c>
      <c r="C52" s="94"/>
    </row>
    <row r="53" spans="1:3" x14ac:dyDescent="0.25">
      <c r="A53" s="63" t="s">
        <v>130</v>
      </c>
      <c r="B53" s="67"/>
      <c r="C53" s="31"/>
    </row>
    <row r="54" spans="1:3" x14ac:dyDescent="0.25">
      <c r="A54" s="75" t="s">
        <v>145</v>
      </c>
      <c r="B54" s="142"/>
      <c r="C54" s="31"/>
    </row>
    <row r="55" spans="1:3" x14ac:dyDescent="0.25">
      <c r="A55" s="74" t="s">
        <v>156</v>
      </c>
      <c r="B55" s="65"/>
      <c r="C55" s="8"/>
    </row>
    <row r="56" spans="1:3" x14ac:dyDescent="0.25">
      <c r="A56" s="13" t="s">
        <v>126</v>
      </c>
      <c r="B56" s="96"/>
      <c r="C56" s="10"/>
    </row>
    <row r="57" spans="1:3" x14ac:dyDescent="0.25">
      <c r="A57" s="99"/>
      <c r="B57" s="109" t="s">
        <v>132</v>
      </c>
      <c r="C57" s="94"/>
    </row>
    <row r="58" spans="1:3" x14ac:dyDescent="0.25">
      <c r="A58" s="63" t="s">
        <v>130</v>
      </c>
      <c r="B58" s="67"/>
      <c r="C58" s="31"/>
    </row>
    <row r="59" spans="1:3" x14ac:dyDescent="0.25">
      <c r="A59" s="75" t="s">
        <v>145</v>
      </c>
      <c r="B59" s="142"/>
      <c r="C59" s="31"/>
    </row>
    <row r="60" spans="1:3" x14ac:dyDescent="0.25">
      <c r="A60" s="74" t="s">
        <v>156</v>
      </c>
      <c r="B60" s="65"/>
      <c r="C60" s="8"/>
    </row>
    <row r="61" spans="1:3" x14ac:dyDescent="0.25">
      <c r="A61" s="13" t="s">
        <v>126</v>
      </c>
      <c r="B61" s="96"/>
      <c r="C61" s="10"/>
    </row>
    <row r="62" spans="1:3" x14ac:dyDescent="0.25">
      <c r="A62" s="99"/>
      <c r="B62" s="109" t="s">
        <v>132</v>
      </c>
      <c r="C62" s="94"/>
    </row>
    <row r="63" spans="1:3" x14ac:dyDescent="0.25">
      <c r="A63" s="63" t="s">
        <v>130</v>
      </c>
      <c r="B63" s="67"/>
      <c r="C63" s="31"/>
    </row>
    <row r="64" spans="1:3" x14ac:dyDescent="0.25">
      <c r="A64" s="75" t="s">
        <v>145</v>
      </c>
      <c r="B64" s="142"/>
      <c r="C64" s="31"/>
    </row>
    <row r="65" spans="1:3" x14ac:dyDescent="0.25">
      <c r="A65" s="74" t="s">
        <v>156</v>
      </c>
      <c r="B65" s="65"/>
      <c r="C65" s="8"/>
    </row>
    <row r="66" spans="1:3" x14ac:dyDescent="0.25">
      <c r="A66" s="13" t="s">
        <v>126</v>
      </c>
      <c r="B66" s="96"/>
      <c r="C66" s="10"/>
    </row>
    <row r="67" spans="1:3" x14ac:dyDescent="0.25">
      <c r="A67" s="99"/>
      <c r="B67" s="109" t="s">
        <v>132</v>
      </c>
      <c r="C67" s="94"/>
    </row>
    <row r="68" spans="1:3" x14ac:dyDescent="0.25">
      <c r="A68" s="63" t="s">
        <v>130</v>
      </c>
      <c r="B68" s="67"/>
      <c r="C68" s="31"/>
    </row>
    <row r="69" spans="1:3" x14ac:dyDescent="0.25">
      <c r="A69" s="75" t="s">
        <v>145</v>
      </c>
      <c r="B69" s="142"/>
      <c r="C69" s="31"/>
    </row>
    <row r="70" spans="1:3" x14ac:dyDescent="0.25">
      <c r="A70" s="74" t="s">
        <v>156</v>
      </c>
      <c r="B70" s="65"/>
      <c r="C70" s="8"/>
    </row>
    <row r="71" spans="1:3" x14ac:dyDescent="0.25">
      <c r="A71" s="13" t="s">
        <v>126</v>
      </c>
      <c r="B71" s="96"/>
      <c r="C71" s="10"/>
    </row>
    <row r="72" spans="1:3" x14ac:dyDescent="0.25">
      <c r="A72" s="99"/>
      <c r="B72" s="109" t="s">
        <v>132</v>
      </c>
      <c r="C72" s="94"/>
    </row>
    <row r="73" spans="1:3" x14ac:dyDescent="0.25">
      <c r="A73" s="63" t="s">
        <v>130</v>
      </c>
      <c r="B73" s="67"/>
      <c r="C73" s="31"/>
    </row>
    <row r="74" spans="1:3" x14ac:dyDescent="0.25">
      <c r="A74" s="75" t="s">
        <v>145</v>
      </c>
      <c r="B74" s="142"/>
      <c r="C74" s="31"/>
    </row>
    <row r="75" spans="1:3" x14ac:dyDescent="0.25">
      <c r="A75" s="74" t="s">
        <v>156</v>
      </c>
      <c r="B75" s="65"/>
      <c r="C75" s="8"/>
    </row>
    <row r="76" spans="1:3" x14ac:dyDescent="0.25">
      <c r="A76" s="13" t="s">
        <v>126</v>
      </c>
      <c r="B76" s="96"/>
      <c r="C76" s="10"/>
    </row>
    <row r="77" spans="1:3" x14ac:dyDescent="0.25">
      <c r="A77" s="99"/>
      <c r="B77" s="109" t="s">
        <v>132</v>
      </c>
      <c r="C77" s="94"/>
    </row>
    <row r="78" spans="1:3" x14ac:dyDescent="0.25">
      <c r="A78" s="63" t="s">
        <v>130</v>
      </c>
      <c r="B78" s="67"/>
      <c r="C78" s="31"/>
    </row>
    <row r="79" spans="1:3" x14ac:dyDescent="0.25">
      <c r="A79" s="75" t="s">
        <v>145</v>
      </c>
      <c r="B79" s="142"/>
      <c r="C79" s="31"/>
    </row>
    <row r="80" spans="1:3" x14ac:dyDescent="0.25">
      <c r="A80" s="74" t="s">
        <v>156</v>
      </c>
      <c r="B80" s="65"/>
      <c r="C80" s="8"/>
    </row>
    <row r="81" spans="1:3" ht="15.75" thickBot="1" x14ac:dyDescent="0.3">
      <c r="A81" s="104" t="s">
        <v>126</v>
      </c>
      <c r="B81" s="101"/>
      <c r="C81" s="92"/>
    </row>
    <row r="82" spans="1:3" ht="15.75" thickTop="1" x14ac:dyDescent="0.25"/>
    <row r="83" spans="1:3" x14ac:dyDescent="0.25">
      <c r="A83" t="s">
        <v>115</v>
      </c>
      <c r="B83" s="257"/>
    </row>
  </sheetData>
  <sheetProtection algorithmName="SHA-512" hashValue="Fhwn0yF9Js3NVzXVJXu2+pTF0Mdw0+t4dFuxAWfyaHjof06omusTRH1ne+iYsvf+kMNqqPQjhpoY0w8VARt5Pw==" saltValue="MfV2gIUg8ngCr2Cs4gWuRg==" spinCount="100000" sheet="1" objects="1" scenarios="1"/>
  <mergeCells count="11">
    <mergeCell ref="A43:C43"/>
    <mergeCell ref="B5:C5"/>
    <mergeCell ref="A9:C10"/>
    <mergeCell ref="B7:C7"/>
    <mergeCell ref="B8:C8"/>
    <mergeCell ref="B6:C6"/>
    <mergeCell ref="A1:C1"/>
    <mergeCell ref="B3:C3"/>
    <mergeCell ref="A16:C16"/>
    <mergeCell ref="A25:C25"/>
    <mergeCell ref="A34:C34"/>
  </mergeCells>
  <conditionalFormatting sqref="C3:C5 B3:B6 A4:A6">
    <cfRule type="containsText" dxfId="3" priority="28" operator="containsText" text="Vyberte typ vlastnictví">
      <formula>NOT(ISERROR(SEARCH("Vyberte typ vlastnictví",A3)))</formula>
    </cfRule>
  </conditionalFormatting>
  <conditionalFormatting sqref="P1 B11:C13 A11:A28 C14:C15 B15 B17:B18 C17:C28 B20:C22 B24 B26:B27 A29:C81">
    <cfRule type="cellIs" dxfId="2" priority="27" operator="equal">
      <formula>$J$15</formula>
    </cfRule>
  </conditionalFormatting>
  <conditionalFormatting sqref="P1:P9">
    <cfRule type="cellIs" dxfId="1" priority="23" operator="equal">
      <formula>$R$15</formula>
    </cfRule>
    <cfRule type="cellIs" dxfId="0" priority="24" operator="equal">
      <formula>#REF!</formula>
    </cfRule>
  </conditionalFormatting>
  <pageMargins left="0.70866141732283505" right="0.70866141732283505" top="0.59055118110236204" bottom="0.59055118110236204" header="0.31496062992126" footer="0.31496062992126"/>
  <pageSetup paperSize="9" orientation="portrait" horizontalDpi="0" verticalDpi="0" r:id="rId1"/>
  <headerFooter differentFirst="1">
    <oddHeader>&amp;L&amp;9strana č. &amp;P&amp;R&amp;9List č. 11 - Nesplacené závazky</oddHeader>
    <oddFooter xml:space="preserve">&amp;R&amp;8&amp;P&amp;C </oddFooter>
    <firstFooter xml:space="preserve">&amp;R&amp;8&amp;P&amp;C </first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15"/>
  <dimension ref="A1:AB157"/>
  <sheetViews>
    <sheetView topLeftCell="A2" workbookViewId="0">
      <selection activeCell="E33" sqref="E33"/>
    </sheetView>
  </sheetViews>
  <sheetFormatPr defaultRowHeight="15" x14ac:dyDescent="0.25"/>
  <cols>
    <col min="1" max="1" width="27.28515625" style="1" customWidth="1"/>
    <col min="2" max="8" width="23.7109375" style="1" customWidth="1"/>
    <col min="9" max="13" width="41.5703125" style="1" customWidth="1"/>
    <col min="14" max="15" width="23.7109375" style="1" customWidth="1"/>
    <col min="16" max="16" width="30.5703125" style="1" customWidth="1"/>
    <col min="17" max="21" width="23.7109375" style="1" customWidth="1"/>
    <col min="22" max="22" width="11.42578125" style="1" customWidth="1"/>
    <col min="23" max="23" width="16" bestFit="1" customWidth="1"/>
    <col min="24" max="24" width="9.140625" style="4" bestFit="1" customWidth="1"/>
    <col min="26" max="26" width="11.42578125" style="1" customWidth="1"/>
    <col min="27" max="27" width="23" customWidth="1"/>
    <col min="28" max="28" width="45.5703125" customWidth="1"/>
  </cols>
  <sheetData>
    <row r="1" spans="1:28" ht="15.75" thickBot="1" x14ac:dyDescent="0.3">
      <c r="B1" s="2"/>
      <c r="C1" s="2"/>
      <c r="D1" s="2"/>
      <c r="E1" s="2"/>
      <c r="F1" s="2"/>
      <c r="G1" s="2"/>
      <c r="H1" s="2"/>
      <c r="W1" s="217" t="s">
        <v>173</v>
      </c>
      <c r="X1" s="217" t="s">
        <v>227</v>
      </c>
    </row>
    <row r="2" spans="1:28" ht="16.5" thickTop="1" thickBot="1" x14ac:dyDescent="0.3">
      <c r="A2" s="186" t="s">
        <v>48</v>
      </c>
      <c r="B2" s="187" t="s">
        <v>49</v>
      </c>
      <c r="C2" s="187" t="s">
        <v>50</v>
      </c>
      <c r="D2" s="16" t="s">
        <v>171</v>
      </c>
      <c r="E2" s="187" t="s">
        <v>221</v>
      </c>
      <c r="F2" s="187" t="s">
        <v>222</v>
      </c>
      <c r="G2" s="187" t="s">
        <v>51</v>
      </c>
      <c r="H2" s="194" t="s">
        <v>83</v>
      </c>
      <c r="I2" s="179" t="s">
        <v>52</v>
      </c>
      <c r="J2" s="189" t="s">
        <v>220</v>
      </c>
      <c r="K2" s="189" t="s">
        <v>220</v>
      </c>
      <c r="L2" s="198" t="s">
        <v>218</v>
      </c>
      <c r="M2" s="224"/>
      <c r="N2" s="17" t="s">
        <v>223</v>
      </c>
      <c r="O2" s="1" t="s">
        <v>224</v>
      </c>
      <c r="P2" s="17" t="s">
        <v>53</v>
      </c>
      <c r="Q2" s="186" t="s">
        <v>225</v>
      </c>
      <c r="R2" s="186" t="s">
        <v>226</v>
      </c>
      <c r="S2" s="192" t="s">
        <v>47</v>
      </c>
      <c r="T2" s="192" t="s">
        <v>47</v>
      </c>
      <c r="U2" s="249" t="s">
        <v>46</v>
      </c>
      <c r="V2" s="251"/>
      <c r="W2" s="250">
        <v>1</v>
      </c>
      <c r="X2" s="218" t="s">
        <v>228</v>
      </c>
      <c r="Z2" s="261">
        <v>2018</v>
      </c>
      <c r="AA2" s="260" t="s">
        <v>292</v>
      </c>
      <c r="AB2" t="s">
        <v>263</v>
      </c>
    </row>
    <row r="3" spans="1:28" ht="15.75" thickTop="1" x14ac:dyDescent="0.25">
      <c r="A3" s="20" t="s">
        <v>6</v>
      </c>
      <c r="B3" s="21" t="s">
        <v>36</v>
      </c>
      <c r="C3" s="21" t="s">
        <v>37</v>
      </c>
      <c r="E3" s="21" t="s">
        <v>59</v>
      </c>
      <c r="F3" s="30" t="s">
        <v>41</v>
      </c>
      <c r="G3" s="20" t="s">
        <v>27</v>
      </c>
      <c r="H3" s="195" t="s">
        <v>86</v>
      </c>
      <c r="I3" s="180" t="s">
        <v>8</v>
      </c>
      <c r="J3" s="20" t="s">
        <v>9</v>
      </c>
      <c r="K3" s="20" t="s">
        <v>19</v>
      </c>
      <c r="L3" s="225" t="str">
        <f>IF(Oznámení!$B$138="vyberte druh nemovité věci","Vyberte specifikaci druhu",IF(Oznámení!$B$138="pozemek",M16,IF(Oznámení!$B$138="stavba",M29,IF(Oznámení!$B$138="jednotka",M42,IF(Oznámení!$B$138="jiné",M68,IF(Oznámení!$B$138="právo stavby",M55,""))))))</f>
        <v>Vyberte specifikaci druhu</v>
      </c>
      <c r="N3" s="20" t="s">
        <v>26</v>
      </c>
      <c r="O3" s="20" t="s">
        <v>19</v>
      </c>
      <c r="P3" s="20" t="s">
        <v>19</v>
      </c>
      <c r="Q3" s="20" t="s">
        <v>9</v>
      </c>
      <c r="R3" s="20" t="s">
        <v>19</v>
      </c>
      <c r="S3" s="190" t="s">
        <v>73</v>
      </c>
      <c r="T3" s="193" t="s">
        <v>87</v>
      </c>
      <c r="U3" s="193" t="s">
        <v>91</v>
      </c>
      <c r="V3" s="193"/>
      <c r="W3" s="214">
        <v>2</v>
      </c>
      <c r="X3" s="213" t="s">
        <v>229</v>
      </c>
      <c r="Z3" s="193">
        <v>2019</v>
      </c>
      <c r="AA3" t="s">
        <v>266</v>
      </c>
    </row>
    <row r="4" spans="1:28" ht="96" x14ac:dyDescent="0.25">
      <c r="A4" s="47" t="s">
        <v>158</v>
      </c>
      <c r="B4" s="173" t="s">
        <v>30</v>
      </c>
      <c r="C4" s="172" t="s">
        <v>32</v>
      </c>
      <c r="D4" s="47"/>
      <c r="E4" s="172" t="s">
        <v>38</v>
      </c>
      <c r="F4" s="173" t="s">
        <v>62</v>
      </c>
      <c r="G4" s="47" t="s">
        <v>63</v>
      </c>
      <c r="H4" s="196" t="s">
        <v>84</v>
      </c>
      <c r="I4" s="47" t="s">
        <v>7</v>
      </c>
      <c r="J4" s="47" t="s">
        <v>10</v>
      </c>
      <c r="K4" s="47" t="s">
        <v>17</v>
      </c>
      <c r="L4" s="226" t="str">
        <f>IF(Oznámení!$B$138="vyberte druh nemovité věci","Nezvolili jste druh nemovité věci",IF(Oznámení!$B$138="pozemek",M17,IF(Oznámení!$B$138="stavba",M30,IF(Oznámení!$B$138="jednotka",M43,IF(Oznámení!$B$138="jiné",M69,IF(Oznámení!$B$138="právo stavby",M56,""))))))</f>
        <v>Nezvolili jste druh nemovité věci</v>
      </c>
      <c r="M4" s="47"/>
      <c r="N4" s="47" t="s">
        <v>58</v>
      </c>
      <c r="O4" s="47" t="s">
        <v>17</v>
      </c>
      <c r="P4" s="47" t="s">
        <v>17</v>
      </c>
      <c r="Q4" s="47" t="s">
        <v>10</v>
      </c>
      <c r="R4" s="47" t="s">
        <v>17</v>
      </c>
      <c r="S4" s="191" t="s">
        <v>74</v>
      </c>
      <c r="T4" s="47" t="s">
        <v>88</v>
      </c>
      <c r="U4" s="47" t="s">
        <v>44</v>
      </c>
      <c r="V4" s="47"/>
      <c r="W4" s="215">
        <v>2</v>
      </c>
      <c r="X4" s="213" t="s">
        <v>230</v>
      </c>
      <c r="Z4" s="47">
        <v>2020</v>
      </c>
      <c r="AA4" t="s">
        <v>267</v>
      </c>
      <c r="AB4" s="237" t="s">
        <v>264</v>
      </c>
    </row>
    <row r="5" spans="1:28" ht="75" x14ac:dyDescent="0.25">
      <c r="A5" s="1" t="s">
        <v>159</v>
      </c>
      <c r="B5" s="24" t="s">
        <v>31</v>
      </c>
      <c r="C5" s="24" t="s">
        <v>33</v>
      </c>
      <c r="D5" s="21"/>
      <c r="E5" s="24" t="s">
        <v>39</v>
      </c>
      <c r="F5" s="24" t="s">
        <v>31</v>
      </c>
      <c r="G5" s="47" t="s">
        <v>29</v>
      </c>
      <c r="H5" s="197" t="s">
        <v>85</v>
      </c>
      <c r="I5" s="1" t="s">
        <v>185</v>
      </c>
      <c r="J5" s="47" t="s">
        <v>11</v>
      </c>
      <c r="K5" s="1" t="s">
        <v>18</v>
      </c>
      <c r="L5" s="227" t="str">
        <f>IF(Oznámení!$B$138="vyberte druh nemovité věci","",IF(Oznámení!$B$138="pozemek",M18,IF(Oznámení!$B$138="stavba",M31,IF(Oznámení!$B$138="jednotka",M44,IF(Oznámení!$B$138="jiné",M70,IF(Oznámení!$B$138="právo stavby",M57,""))))))</f>
        <v/>
      </c>
      <c r="N5" s="1" t="s">
        <v>21</v>
      </c>
      <c r="O5" s="1" t="s">
        <v>18</v>
      </c>
      <c r="P5" s="1" t="s">
        <v>18</v>
      </c>
      <c r="Q5" s="1" t="s">
        <v>11</v>
      </c>
      <c r="R5" s="47" t="s">
        <v>18</v>
      </c>
      <c r="S5" s="37" t="s">
        <v>75</v>
      </c>
      <c r="T5" s="47" t="s">
        <v>89</v>
      </c>
      <c r="U5" s="47" t="s">
        <v>45</v>
      </c>
      <c r="V5" s="47"/>
      <c r="W5" s="215">
        <v>2</v>
      </c>
      <c r="X5" s="213" t="s">
        <v>231</v>
      </c>
      <c r="Z5" s="47">
        <v>2021</v>
      </c>
      <c r="AA5" t="s">
        <v>268</v>
      </c>
      <c r="AB5" s="237" t="s">
        <v>262</v>
      </c>
    </row>
    <row r="6" spans="1:28" x14ac:dyDescent="0.25">
      <c r="A6" s="1" t="s">
        <v>160</v>
      </c>
      <c r="C6" s="1" t="s">
        <v>34</v>
      </c>
      <c r="D6" s="51"/>
      <c r="E6" s="1" t="s">
        <v>40</v>
      </c>
      <c r="G6" s="47" t="s">
        <v>28</v>
      </c>
      <c r="H6" s="47"/>
      <c r="I6" s="1" t="s">
        <v>186</v>
      </c>
      <c r="J6" s="1" t="s">
        <v>12</v>
      </c>
      <c r="K6" s="6" t="s">
        <v>20</v>
      </c>
      <c r="L6" s="227" t="str">
        <f>IF(Oznámení!$B$138="vyberte druh nemovité věci","",IF(Oznámení!$B$138="pozemek",M19,IF(Oznámení!$B$138="stavba",M32,IF(Oznámení!$B$138="jednotka",M45,IF(Oznámení!$B$138="jiné",M71,IF(Oznámení!$B$138="právo stavby",M58,""))))))</f>
        <v/>
      </c>
      <c r="N6" s="1" t="s">
        <v>22</v>
      </c>
      <c r="O6" s="1" t="s">
        <v>20</v>
      </c>
      <c r="P6" s="1" t="s">
        <v>20</v>
      </c>
      <c r="Q6" s="1" t="s">
        <v>12</v>
      </c>
      <c r="R6" s="47" t="s">
        <v>20</v>
      </c>
      <c r="S6" s="37" t="s">
        <v>76</v>
      </c>
      <c r="T6" s="47" t="s">
        <v>90</v>
      </c>
      <c r="W6" s="215">
        <v>2</v>
      </c>
      <c r="X6" s="213" t="s">
        <v>232</v>
      </c>
      <c r="Z6" s="1">
        <v>2022</v>
      </c>
      <c r="AA6" t="s">
        <v>269</v>
      </c>
    </row>
    <row r="7" spans="1:28" x14ac:dyDescent="0.25">
      <c r="A7" s="1" t="s">
        <v>161</v>
      </c>
      <c r="C7" s="1" t="s">
        <v>35</v>
      </c>
      <c r="D7" s="24"/>
      <c r="E7" s="6"/>
      <c r="I7" s="1" t="s">
        <v>187</v>
      </c>
      <c r="J7" s="1" t="s">
        <v>13</v>
      </c>
      <c r="L7" s="227" t="str">
        <f>IF(Oznámení!$B$138="vyberte druh nemovité věci","",IF(Oznámení!$B$138="pozemek",M20,IF(Oznámení!$B$138="stavba",M33,IF(Oznámení!$B$138="jednotka",M46,IF(Oznámení!$B$138="jiné",M72,IF(Oznámení!$B$138="právo stavby",M59,""))))))</f>
        <v/>
      </c>
      <c r="N7" s="1" t="s">
        <v>23</v>
      </c>
      <c r="Q7" s="6" t="s">
        <v>13</v>
      </c>
      <c r="R7" s="6"/>
      <c r="S7" s="13" t="s">
        <v>77</v>
      </c>
      <c r="T7" s="13"/>
      <c r="W7" s="214">
        <v>2</v>
      </c>
      <c r="X7" s="213" t="s">
        <v>233</v>
      </c>
      <c r="Z7" s="1">
        <v>2023</v>
      </c>
      <c r="AA7" t="s">
        <v>270</v>
      </c>
    </row>
    <row r="8" spans="1:28" ht="36.75" x14ac:dyDescent="0.25">
      <c r="A8" s="1" t="s">
        <v>162</v>
      </c>
      <c r="C8" s="1" t="s">
        <v>61</v>
      </c>
      <c r="I8" s="1" t="s">
        <v>61</v>
      </c>
      <c r="J8" s="1" t="s">
        <v>14</v>
      </c>
      <c r="L8" s="227" t="str">
        <f>IF(Oznámení!$B$138="vyberte druh nemovité věci","",IF(Oznámení!$B$138="pozemek",M21,IF(Oznámení!$B$138="stavba",M34,IF(Oznámení!$B$138="jednotka",M47,IF(Oznámení!$B$138="jiné",M73,IF(Oznámení!$B$138="právo stavby",M60,""))))))</f>
        <v/>
      </c>
      <c r="N8" s="1" t="s">
        <v>24</v>
      </c>
      <c r="Q8" s="1" t="s">
        <v>14</v>
      </c>
      <c r="S8" s="37" t="s">
        <v>78</v>
      </c>
      <c r="T8" s="37"/>
      <c r="W8" s="214">
        <v>2</v>
      </c>
      <c r="X8" s="213" t="s">
        <v>234</v>
      </c>
      <c r="Z8" s="1">
        <v>2024</v>
      </c>
      <c r="AA8" t="s">
        <v>271</v>
      </c>
    </row>
    <row r="9" spans="1:28" ht="36.75" x14ac:dyDescent="0.25">
      <c r="B9" s="6"/>
      <c r="D9" s="6"/>
      <c r="J9" s="1" t="s">
        <v>15</v>
      </c>
      <c r="L9" s="227" t="str">
        <f>IF(Oznámení!$B$138="vyberte druh nemovité věci","",IF(Oznámení!$B$138="pozemek",M22,IF(Oznámení!$B$138="stavba",M35,IF(Oznámení!$B$138="jednotka",M48,IF(Oznámení!$B$138="jiné",M74,IF(Oznámení!$B$138="právo stavby",M61,""))))))</f>
        <v/>
      </c>
      <c r="N9" s="1" t="s">
        <v>25</v>
      </c>
      <c r="P9" s="6"/>
      <c r="Q9" s="1" t="s">
        <v>64</v>
      </c>
      <c r="S9" s="37" t="s">
        <v>79</v>
      </c>
      <c r="T9" s="37"/>
      <c r="U9" s="6"/>
      <c r="W9" s="214">
        <v>2</v>
      </c>
      <c r="X9" s="213" t="s">
        <v>235</v>
      </c>
      <c r="Z9" s="1">
        <v>2025</v>
      </c>
      <c r="AA9" t="s">
        <v>272</v>
      </c>
    </row>
    <row r="10" spans="1:28" x14ac:dyDescent="0.25">
      <c r="J10" s="6" t="s">
        <v>16</v>
      </c>
      <c r="L10" s="227" t="str">
        <f>IF(Oznámení!$B$138="vyberte druh nemovité věci","",IF(Oznámení!$B$138="pozemek",M23,IF(Oznámení!$B$138="stavba",M36,IF(Oznámení!$B$138="jednotka",M49,IF(Oznámení!$B$138="jiné",M75,IF(Oznámení!$B$138="právo stavby",M62,""))))))</f>
        <v/>
      </c>
      <c r="N10" s="1" t="s">
        <v>72</v>
      </c>
      <c r="S10" s="37" t="s">
        <v>29</v>
      </c>
      <c r="T10" s="37"/>
      <c r="W10" s="214">
        <v>2</v>
      </c>
      <c r="X10" s="213" t="s">
        <v>236</v>
      </c>
      <c r="Z10" s="1">
        <v>2026</v>
      </c>
      <c r="AA10" t="s">
        <v>273</v>
      </c>
    </row>
    <row r="11" spans="1:28" x14ac:dyDescent="0.25">
      <c r="A11" s="29"/>
      <c r="J11" s="1" t="s">
        <v>57</v>
      </c>
      <c r="L11" s="227" t="str">
        <f>IF(Oznámení!$B$138="vyberte druh nemovité věci","",IF(Oznámení!$B$138="pozemek",M24,IF(Oznámení!$B$138="stavba",M37,IF(Oznámení!$B$138="jednotka",M50,IF(Oznámení!$B$138="jiné",M76,IF(Oznámení!$B$138="právo stavby",M63,""))))))</f>
        <v/>
      </c>
      <c r="N11" s="1" t="s">
        <v>64</v>
      </c>
      <c r="S11" s="37" t="s">
        <v>80</v>
      </c>
      <c r="T11" s="37"/>
      <c r="W11" s="214">
        <v>2</v>
      </c>
      <c r="X11" s="213" t="s">
        <v>237</v>
      </c>
      <c r="Z11" s="1">
        <v>2027</v>
      </c>
      <c r="AA11" t="s">
        <v>274</v>
      </c>
    </row>
    <row r="12" spans="1:28" x14ac:dyDescent="0.25">
      <c r="L12" s="227" t="str">
        <f>IF(Oznámení!$B$138="vyberte druh nemovité věci","",IF(Oznámení!$B$138="pozemek",M25,IF(Oznámení!$B$138="stavba",M38,IF(Oznámení!$B$138="jednotka",M51,IF(Oznámení!$B$138="jiné",M77,IF(Oznámení!$B$138="právo stavby",M64,""))))))</f>
        <v/>
      </c>
      <c r="S12" s="37" t="s">
        <v>81</v>
      </c>
      <c r="T12" s="37"/>
      <c r="W12" s="215">
        <v>2</v>
      </c>
      <c r="X12" s="213" t="s">
        <v>238</v>
      </c>
      <c r="Z12" s="1">
        <v>2028</v>
      </c>
      <c r="AA12" t="s">
        <v>275</v>
      </c>
    </row>
    <row r="13" spans="1:28" x14ac:dyDescent="0.25">
      <c r="E13" s="2"/>
      <c r="G13" s="188"/>
      <c r="H13" s="188"/>
      <c r="L13" s="227" t="str">
        <f>IF(Oznámení!$B$138="vyberte druh nemovité věci","",IF(Oznámení!$B$138="pozemek",M26,IF(Oznámení!$B$138="stavba",M39,IF(Oznámení!$B$138="jednotka",M52,IF(Oznámení!$B$138="jiné",M78,IF(Oznámení!$B$138="právo stavby",M65,""))))))</f>
        <v/>
      </c>
      <c r="W13" s="215">
        <v>2</v>
      </c>
      <c r="X13" s="213" t="s">
        <v>239</v>
      </c>
      <c r="Z13" s="1">
        <v>2029</v>
      </c>
      <c r="AA13" t="s">
        <v>276</v>
      </c>
    </row>
    <row r="14" spans="1:28" x14ac:dyDescent="0.25">
      <c r="E14" s="110"/>
      <c r="G14" s="21"/>
      <c r="H14" s="21"/>
      <c r="L14" s="228" t="s">
        <v>250</v>
      </c>
      <c r="M14" s="1" t="s">
        <v>188</v>
      </c>
      <c r="O14" s="20"/>
      <c r="R14" s="189"/>
      <c r="T14" s="47"/>
      <c r="W14" s="216">
        <v>2</v>
      </c>
      <c r="X14" s="213" t="s">
        <v>240</v>
      </c>
      <c r="Z14" s="1">
        <v>2030</v>
      </c>
      <c r="AA14" t="s">
        <v>277</v>
      </c>
    </row>
    <row r="15" spans="1:28" ht="15.75" thickBot="1" x14ac:dyDescent="0.3">
      <c r="A15" s="6"/>
      <c r="B15" s="51"/>
      <c r="C15" s="51"/>
      <c r="D15" s="51"/>
      <c r="E15" s="24"/>
      <c r="G15" s="173"/>
      <c r="H15" s="173"/>
      <c r="L15" s="225" t="str">
        <f>IF('List č. 06'!$B$13="vyberte druh nemovité věci","Vyberte specifikaci druhu",IF('List č. 06'!$B$13="pozemek",M16,IF('List č. 06'!$B$13="stavba",M29,IF('List č. 06'!$B$13="jednotka",M42,IF('List č. 06'!$B$13="jiné",M68,IF('List č. 06'!$B$13="právo stavby",M55,""))))))</f>
        <v>Vyberte specifikaci druhu</v>
      </c>
      <c r="M15" s="198" t="s">
        <v>7</v>
      </c>
      <c r="O15" s="47"/>
      <c r="P15" s="6"/>
      <c r="R15" s="20"/>
      <c r="T15" s="193"/>
      <c r="U15" s="6"/>
      <c r="W15" s="216">
        <v>2</v>
      </c>
      <c r="X15" s="213" t="s">
        <v>241</v>
      </c>
      <c r="Z15" s="1">
        <v>2031</v>
      </c>
      <c r="AA15" t="s">
        <v>278</v>
      </c>
    </row>
    <row r="16" spans="1:28" ht="15.75" thickTop="1" x14ac:dyDescent="0.25">
      <c r="A16" s="24"/>
      <c r="B16" s="24"/>
      <c r="C16" s="24"/>
      <c r="D16" s="24"/>
      <c r="E16" s="24"/>
      <c r="G16" s="173"/>
      <c r="H16" s="173"/>
      <c r="L16" s="225" t="str">
        <f>IF('List č. 06'!$B$13="vyberte druh nemovité věci","Nezvolili jste druh nemovité věci",IF('List č. 06'!$B$13="pozemek",M17,IF('List č. 06'!$B$13="stavba",M30,IF('List č. 06'!$B$13="jednotka",M43,IF('List č. 06'!$B$13="jiné",M69,IF('List č. 06'!$B$13="právo stavby",M56,""))))))</f>
        <v>Nezvolili jste druh nemovité věci</v>
      </c>
      <c r="M16" s="199" t="s">
        <v>189</v>
      </c>
      <c r="R16" s="47"/>
      <c r="T16" s="47"/>
      <c r="W16" s="216">
        <v>2</v>
      </c>
      <c r="X16" s="213" t="s">
        <v>242</v>
      </c>
      <c r="Z16" s="1">
        <v>2032</v>
      </c>
      <c r="AA16" t="s">
        <v>279</v>
      </c>
    </row>
    <row r="17" spans="1:27" x14ac:dyDescent="0.25">
      <c r="A17" s="24"/>
      <c r="F17" s="2"/>
      <c r="L17" s="225" t="str">
        <f>IF('List č. 06'!$B$13="vyberte druh nemovité věci","",IF('List č. 06'!$B$13="pozemek",M18,IF('List č. 06'!$B$13="stavba",M31,IF('List č. 06'!$B$13="jednotka",M44,IF('List č. 06'!$B$13="jiné",M70,IF('List č. 06'!$B$13="právo stavby",M57,""))))))</f>
        <v/>
      </c>
      <c r="M17" s="200" t="s">
        <v>190</v>
      </c>
      <c r="R17" s="47"/>
      <c r="T17" s="47"/>
      <c r="W17" s="215">
        <v>2</v>
      </c>
      <c r="X17" s="213" t="s">
        <v>243</v>
      </c>
      <c r="Z17" s="1">
        <v>2033</v>
      </c>
      <c r="AA17" t="s">
        <v>280</v>
      </c>
    </row>
    <row r="18" spans="1:27" x14ac:dyDescent="0.25">
      <c r="A18" s="24"/>
      <c r="B18" s="34"/>
      <c r="C18" s="33"/>
      <c r="D18" s="33"/>
      <c r="F18" s="110"/>
      <c r="L18" s="225" t="str">
        <f>IF('List č. 06'!$B$13="vyberte druh nemovité věci","",IF('List č. 06'!$B$13="pozemek",M19,IF('List č. 06'!$B$13="stavba",M32,IF('List č. 06'!$B$13="jednotka",M45,IF('List č. 06'!$B$13="jiné",M71,IF('List č. 06'!$B$13="právo stavby",M58,""))))))</f>
        <v/>
      </c>
      <c r="M18" s="200" t="s">
        <v>191</v>
      </c>
      <c r="R18" s="47"/>
      <c r="T18" s="47"/>
      <c r="W18" s="214">
        <v>2</v>
      </c>
      <c r="X18" s="213" t="s">
        <v>243</v>
      </c>
      <c r="Z18" s="1">
        <v>2034</v>
      </c>
      <c r="AA18" t="s">
        <v>281</v>
      </c>
    </row>
    <row r="19" spans="1:27" x14ac:dyDescent="0.25">
      <c r="A19" s="24"/>
      <c r="B19" s="110"/>
      <c r="C19" s="110"/>
      <c r="E19" s="6"/>
      <c r="F19" s="24"/>
      <c r="L19" s="225" t="str">
        <f>IF('List č. 06'!$B$13="vyberte druh nemovité věci","",IF('List č. 06'!$B$13="pozemek",M20,IF('List č. 06'!$B$13="stavba",M33,IF('List č. 06'!$B$13="jednotka",M46,IF('List č. 06'!$B$13="jiné",M72,IF('List č. 06'!$B$13="právo stavby",M59,""))))))</f>
        <v/>
      </c>
      <c r="M19" s="200" t="s">
        <v>192</v>
      </c>
      <c r="W19" s="214">
        <v>2</v>
      </c>
      <c r="X19" s="213" t="s">
        <v>244</v>
      </c>
      <c r="Z19" s="1">
        <v>2035</v>
      </c>
      <c r="AA19" t="s">
        <v>282</v>
      </c>
    </row>
    <row r="20" spans="1:27" x14ac:dyDescent="0.25">
      <c r="A20" s="136"/>
      <c r="B20" s="24"/>
      <c r="C20" s="24"/>
      <c r="E20" s="24"/>
      <c r="F20" s="24"/>
      <c r="L20" s="225" t="str">
        <f>IF('List č. 06'!$B$13="vyberte druh nemovité věci","",IF('List č. 06'!$B$13="pozemek",M21,IF('List č. 06'!$B$13="stavba",M34,IF('List č. 06'!$B$13="jednotka",M47,IF('List č. 06'!$B$13="jiné",M73,IF('List č. 06'!$B$13="právo stavby",M60,""))))))</f>
        <v/>
      </c>
      <c r="M20" s="200" t="s">
        <v>193</v>
      </c>
      <c r="W20" s="214">
        <v>2</v>
      </c>
      <c r="X20" s="213" t="s">
        <v>245</v>
      </c>
      <c r="Z20" s="1">
        <v>2036</v>
      </c>
      <c r="AA20" t="s">
        <v>283</v>
      </c>
    </row>
    <row r="21" spans="1:27" x14ac:dyDescent="0.25">
      <c r="A21" s="24"/>
      <c r="B21" s="24"/>
      <c r="C21" s="24"/>
      <c r="E21" s="51"/>
      <c r="G21" s="2"/>
      <c r="H21" s="2"/>
      <c r="L21" s="225" t="str">
        <f>IF('List č. 06'!$B$13="vyberte druh nemovité věci","",IF('List č. 06'!$B$13="pozemek",M22,IF('List č. 06'!$B$13="stavba",M35,IF('List č. 06'!$B$13="jednotka",M48,IF('List č. 06'!$B$13="jiné",M74,IF('List č. 06'!$B$13="právo stavby",M61,""))))))</f>
        <v/>
      </c>
      <c r="M21" s="200" t="s">
        <v>194</v>
      </c>
      <c r="W21" s="214">
        <v>2</v>
      </c>
      <c r="X21" s="213" t="s">
        <v>246</v>
      </c>
      <c r="Z21" s="1">
        <v>2037</v>
      </c>
      <c r="AA21" t="s">
        <v>284</v>
      </c>
    </row>
    <row r="22" spans="1:27" x14ac:dyDescent="0.25">
      <c r="E22" s="51"/>
      <c r="G22" s="110"/>
      <c r="H22" s="110"/>
      <c r="L22" s="225" t="str">
        <f>IF('List č. 06'!$B$13="vyberte druh nemovité věci","",IF('List č. 06'!$B$13="pozemek",M23,IF('List č. 06'!$B$13="stavba",M36,IF('List č. 06'!$B$13="jednotka",M49,IF('List č. 06'!$B$13="jiné",M75,IF('List č. 06'!$B$13="právo stavby",M62,""))))))</f>
        <v/>
      </c>
      <c r="M22" s="200" t="s">
        <v>195</v>
      </c>
      <c r="W22" s="214">
        <v>2</v>
      </c>
      <c r="X22" s="213" t="s">
        <v>247</v>
      </c>
      <c r="Z22" s="1">
        <v>2038</v>
      </c>
      <c r="AA22" t="s">
        <v>285</v>
      </c>
    </row>
    <row r="23" spans="1:27" x14ac:dyDescent="0.25">
      <c r="A23" s="24"/>
      <c r="E23" s="51"/>
      <c r="F23" s="6"/>
      <c r="G23" s="24"/>
      <c r="H23" s="24"/>
      <c r="L23" s="225" t="str">
        <f>IF('List č. 06'!$B$13="vyberte druh nemovité věci","",IF('List č. 06'!$B$13="pozemek",M24,IF('List č. 06'!$B$13="stavba",M37,IF('List č. 06'!$B$13="jednotka",M50,IF('List č. 06'!$B$13="jiné",M76,IF('List č. 06'!$B$13="právo stavby",M63,""))))))</f>
        <v/>
      </c>
      <c r="M23" s="200" t="s">
        <v>196</v>
      </c>
      <c r="W23" s="214">
        <v>2</v>
      </c>
      <c r="X23" s="213" t="s">
        <v>248</v>
      </c>
      <c r="Z23" s="1">
        <v>2039</v>
      </c>
      <c r="AA23" t="s">
        <v>286</v>
      </c>
    </row>
    <row r="24" spans="1:27" x14ac:dyDescent="0.25">
      <c r="A24" s="51"/>
      <c r="B24" s="81"/>
      <c r="C24" s="6"/>
      <c r="E24" s="51"/>
      <c r="F24" s="24"/>
      <c r="G24" s="24"/>
      <c r="H24" s="24"/>
      <c r="L24" s="225" t="str">
        <f>IF('List č. 06'!$B$13="vyberte druh nemovité věci","",IF('List č. 06'!$B$13="pozemek",M25,IF('List č. 06'!$B$13="stavba",M38,IF('List č. 06'!$B$13="jednotka",M51,IF('List č. 06'!$B$13="jiné",M77,IF('List č. 06'!$B$13="právo stavby",M64,""))))))</f>
        <v/>
      </c>
      <c r="M24" s="200" t="s">
        <v>197</v>
      </c>
      <c r="P24" s="6"/>
      <c r="S24" s="6"/>
      <c r="T24" s="6"/>
      <c r="U24" s="6"/>
      <c r="V24" s="6"/>
      <c r="W24" s="214">
        <v>2</v>
      </c>
      <c r="X24" s="213" t="s">
        <v>249</v>
      </c>
      <c r="Z24" s="6"/>
    </row>
    <row r="25" spans="1:27" x14ac:dyDescent="0.25">
      <c r="A25" s="24"/>
      <c r="B25" s="29"/>
      <c r="C25" s="24"/>
      <c r="F25" s="51"/>
      <c r="L25" s="225" t="str">
        <f>IF('List č. 06'!$B$13="vyberte druh nemovité věci","",IF('List č. 06'!$B$13="pozemek",M26,IF('List č. 06'!$B$13="stavba",M39,IF('List č. 06'!$B$13="jednotka",M52,IF('List č. 06'!$B$13="jiné",M78,IF('List č. 06'!$B$13="právo stavby",M65,""))))))</f>
        <v/>
      </c>
      <c r="M25" s="200" t="s">
        <v>198</v>
      </c>
    </row>
    <row r="26" spans="1:27" x14ac:dyDescent="0.25">
      <c r="A26" s="7"/>
      <c r="B26" s="51"/>
      <c r="C26" s="51"/>
      <c r="F26" s="51"/>
      <c r="L26" s="229" t="s">
        <v>251</v>
      </c>
      <c r="M26" s="181" t="s">
        <v>199</v>
      </c>
      <c r="N26" s="6"/>
      <c r="O26" s="6"/>
      <c r="P26" s="6"/>
      <c r="S26" s="6"/>
      <c r="T26" s="6"/>
      <c r="U26" s="6"/>
      <c r="V26" s="6"/>
      <c r="Z26" s="6"/>
    </row>
    <row r="27" spans="1:27" x14ac:dyDescent="0.25">
      <c r="A27" s="7"/>
      <c r="B27" s="51"/>
      <c r="C27" s="51"/>
      <c r="E27" s="32"/>
      <c r="F27" s="51"/>
      <c r="G27" s="6"/>
      <c r="H27" s="6"/>
      <c r="L27" s="225" t="str">
        <f>IF('List č. 06'!$B$24="vyberte druh nemovité věci","Vyberte specifikaci druhu",IF('List č. 06'!$B$24="pozemek",M16,IF('List č. 06'!$B$24="stavba",M29,IF('List č. 06'!$B$24="jednotka",M42,IF('List č. 06'!$B$24="jiné",M68,IF('List č. 06'!$B$24="právo stavby",M55,""))))))</f>
        <v>Vyberte specifikaci druhu</v>
      </c>
      <c r="M27" s="180" t="s">
        <v>95</v>
      </c>
      <c r="P27" s="6"/>
      <c r="Q27" s="34"/>
      <c r="R27" s="34"/>
      <c r="S27" s="6"/>
      <c r="T27" s="6"/>
      <c r="U27" s="6"/>
      <c r="V27" s="6"/>
      <c r="Z27" s="6"/>
    </row>
    <row r="28" spans="1:27" ht="15.75" thickBot="1" x14ac:dyDescent="0.3">
      <c r="A28" s="7"/>
      <c r="B28" s="51"/>
      <c r="C28" s="51"/>
      <c r="E28" s="32"/>
      <c r="F28" s="51"/>
      <c r="G28" s="24"/>
      <c r="H28" s="24"/>
      <c r="L28" s="230" t="str">
        <f>IF('List č. 06'!$B$24="vyberte druh nemovité věci","Nezvolili jste druh nemovité věci",IF('List č. 06'!$B$24="pozemek",M17,IF('List č. 06'!$B$24="stavba",M30,IF('List č. 06'!$B$24="jednotka",M43,IF('List č. 06'!$B$24="jiné",M69,IF('List č. 06'!$B$24="právo stavby",M56,""))))))</f>
        <v>Nezvolili jste druh nemovité věci</v>
      </c>
      <c r="M28" s="210" t="s">
        <v>185</v>
      </c>
      <c r="N28" s="6"/>
      <c r="O28" s="6"/>
      <c r="P28" s="6"/>
      <c r="Q28" s="6"/>
      <c r="R28" s="6"/>
      <c r="S28" s="6"/>
      <c r="T28" s="6"/>
      <c r="U28" s="6"/>
      <c r="V28" s="6"/>
      <c r="Z28" s="6"/>
    </row>
    <row r="29" spans="1:27" ht="15.75" thickTop="1" x14ac:dyDescent="0.25">
      <c r="A29" s="7"/>
      <c r="B29" s="51"/>
      <c r="C29" s="51"/>
      <c r="E29" s="32"/>
      <c r="G29" s="51"/>
      <c r="H29" s="51"/>
      <c r="L29" s="230" t="str">
        <f>IF('List č. 06'!$B$24="vyberte druh nemovité věci","",IF('List č. 06'!$B$24="pozemek",M18,IF('List č. 06'!$B$24="stavba",M31,IF('List č. 06'!$B$24="jednotka",M44,IF('List č. 06'!$B$24="jiné",M70,IF('List č. 06'!$B$24="právo stavby",M57,""))))))</f>
        <v/>
      </c>
      <c r="M29" s="211" t="s">
        <v>189</v>
      </c>
      <c r="N29" s="6"/>
      <c r="O29" s="6"/>
      <c r="P29" s="6"/>
      <c r="S29" s="6"/>
      <c r="T29" s="6"/>
      <c r="U29" s="6"/>
      <c r="V29" s="6"/>
      <c r="Z29" s="6"/>
    </row>
    <row r="30" spans="1:27" x14ac:dyDescent="0.25">
      <c r="A30" s="24"/>
      <c r="E30" s="6"/>
      <c r="G30" s="51"/>
      <c r="H30" s="51"/>
      <c r="L30" s="230" t="str">
        <f>IF('List č. 06'!$B$24="vyberte druh nemovité věci","",IF('List č. 06'!$B$24="pozemek",M19,IF('List č. 06'!$B$24="stavba",M32,IF('List č. 06'!$B$24="jednotka",M45,IF('List č. 06'!$B$24="jiné",M71,IF('List č. 06'!$B$24="právo stavby",M58,""))))))</f>
        <v/>
      </c>
      <c r="M30" s="212" t="s">
        <v>200</v>
      </c>
      <c r="N30" s="6"/>
      <c r="O30" s="6"/>
      <c r="Q30" s="6"/>
      <c r="R30" s="6"/>
    </row>
    <row r="31" spans="1:27" x14ac:dyDescent="0.25">
      <c r="A31" s="24"/>
      <c r="E31" s="24"/>
      <c r="F31" s="32"/>
      <c r="G31" s="51"/>
      <c r="H31" s="51"/>
      <c r="L31" s="230" t="str">
        <f>IF('List č. 06'!$B$24="vyberte druh nemovité věci","",IF('List č. 06'!$B$24="pozemek",M20,IF('List č. 06'!$B$24="stavba",M33,IF('List č. 06'!$B$24="jednotka",M46,IF('List č. 06'!$B$24="jiné",M72,IF('List č. 06'!$B$24="právo stavby",M59,""))))))</f>
        <v/>
      </c>
      <c r="M31" s="212" t="s">
        <v>201</v>
      </c>
      <c r="N31" s="6"/>
      <c r="O31" s="6"/>
      <c r="Q31" s="6"/>
      <c r="R31" s="6"/>
    </row>
    <row r="32" spans="1:27" x14ac:dyDescent="0.25">
      <c r="A32" s="112"/>
      <c r="B32" s="32"/>
      <c r="C32" s="32"/>
      <c r="E32" s="51"/>
      <c r="F32" s="32"/>
      <c r="G32" s="51"/>
      <c r="H32" s="51"/>
      <c r="L32" s="230" t="str">
        <f>IF('List č. 06'!$B$24="vyberte druh nemovité věci","",IF('List č. 06'!$B$24="pozemek",M21,IF('List č. 06'!$B$24="stavba",M34,IF('List č. 06'!$B$24="jednotka",M47,IF('List č. 06'!$B$24="jiné",M73,IF('List č. 06'!$B$24="právo stavby",M60,""))))))</f>
        <v/>
      </c>
      <c r="M32" s="212" t="s">
        <v>202</v>
      </c>
      <c r="Q32" s="6"/>
      <c r="R32" s="6"/>
    </row>
    <row r="33" spans="1:26" x14ac:dyDescent="0.25">
      <c r="B33" s="32"/>
      <c r="C33" s="32"/>
      <c r="E33" s="51"/>
      <c r="F33" s="32"/>
      <c r="L33" s="230" t="str">
        <f>IF('List č. 06'!$B$24="vyberte druh nemovité věci","",IF('List č. 06'!$B$24="pozemek",M22,IF('List č. 06'!$B$24="stavba",M35,IF('List č. 06'!$B$24="jednotka",M48,IF('List č. 06'!$B$24="jiné",M74,IF('List č. 06'!$B$24="právo stavby",M61,""))))))</f>
        <v/>
      </c>
      <c r="M33" s="212" t="s">
        <v>203</v>
      </c>
      <c r="Q33" s="6"/>
      <c r="R33" s="6"/>
    </row>
    <row r="34" spans="1:26" x14ac:dyDescent="0.25">
      <c r="B34" s="32"/>
      <c r="C34" s="32"/>
      <c r="E34" s="24"/>
      <c r="F34" s="6"/>
      <c r="L34" s="230" t="str">
        <f>IF('List č. 06'!$B$24="vyberte druh nemovité věci","",IF('List č. 06'!$B$24="pozemek",M23,IF('List č. 06'!$B$24="stavba",M36,IF('List č. 06'!$B$24="jednotka",M49,IF('List č. 06'!$B$24="jiné",M75,IF('List č. 06'!$B$24="právo stavby",M62,""))))))</f>
        <v/>
      </c>
      <c r="M34" s="212" t="s">
        <v>204</v>
      </c>
    </row>
    <row r="35" spans="1:26" x14ac:dyDescent="0.25">
      <c r="A35" s="51"/>
      <c r="B35" s="6"/>
      <c r="C35" s="6"/>
      <c r="E35" s="51"/>
      <c r="F35" s="24"/>
      <c r="G35" s="32"/>
      <c r="H35" s="32"/>
      <c r="L35" s="230" t="str">
        <f>IF('List č. 06'!$B$24="vyberte druh nemovité věci","",IF('List č. 06'!$B$24="pozemek",M24,IF('List č. 06'!$B$24="stavba",M37,IF('List č. 06'!$B$24="jednotka",M50,IF('List č. 06'!$B$24="jiné",M76,IF('List č. 06'!$B$24="právo stavby",M63,""))))))</f>
        <v/>
      </c>
      <c r="M35" s="212" t="s">
        <v>205</v>
      </c>
      <c r="P35" s="6"/>
      <c r="S35" s="6"/>
      <c r="T35" s="6"/>
      <c r="U35" s="6"/>
      <c r="V35" s="6"/>
      <c r="Z35" s="6"/>
    </row>
    <row r="36" spans="1:26" x14ac:dyDescent="0.25">
      <c r="A36" s="24"/>
      <c r="B36" s="24"/>
      <c r="C36" s="24"/>
      <c r="E36" s="24"/>
      <c r="F36" s="51"/>
      <c r="G36" s="32"/>
      <c r="H36" s="32"/>
      <c r="L36" s="230" t="str">
        <f>IF('List č. 06'!$B$24="vyberte druh nemovité věci","",IF('List č. 06'!$B$24="pozemek",M25,IF('List č. 06'!$B$24="stavba",M38,IF('List č. 06'!$B$24="jednotka",M51,IF('List č. 06'!$B$24="jiné",M77,IF('List č. 06'!$B$24="právo stavby",M64,""))))))</f>
        <v/>
      </c>
      <c r="M36" s="212" t="s">
        <v>95</v>
      </c>
      <c r="P36" s="110"/>
      <c r="S36" s="110"/>
      <c r="T36" s="110"/>
      <c r="U36" s="110"/>
      <c r="V36" s="110"/>
      <c r="Z36" s="110"/>
    </row>
    <row r="37" spans="1:26" x14ac:dyDescent="0.25">
      <c r="A37" s="51"/>
      <c r="B37" s="51"/>
      <c r="C37" s="51"/>
      <c r="E37" s="51"/>
      <c r="F37" s="51"/>
      <c r="G37" s="32"/>
      <c r="H37" s="32"/>
      <c r="L37" s="230" t="str">
        <f>IF('List č. 06'!$B$24="vyberte druh nemovité věci","",IF('List č. 06'!$B$24="pozemek",M26,IF('List č. 06'!$B$24="stavba",M39,IF('List č. 06'!$B$24="jednotka",M52,IF('List č. 06'!$B$24="jiné",M78,IF('List č. 06'!$B$24="právo stavby",M65,""))))))</f>
        <v/>
      </c>
      <c r="M37" s="212" t="s">
        <v>95</v>
      </c>
      <c r="N37" s="6"/>
      <c r="O37" s="6"/>
      <c r="P37" s="6"/>
      <c r="S37" s="6"/>
      <c r="T37" s="6"/>
      <c r="U37" s="6"/>
      <c r="V37" s="6"/>
      <c r="Z37" s="6"/>
    </row>
    <row r="38" spans="1:26" x14ac:dyDescent="0.25">
      <c r="A38" s="51"/>
      <c r="B38" s="51"/>
      <c r="C38" s="51"/>
      <c r="F38" s="111"/>
      <c r="G38" s="6"/>
      <c r="H38" s="6"/>
      <c r="L38" s="228" t="s">
        <v>252</v>
      </c>
      <c r="M38" s="212" t="s">
        <v>95</v>
      </c>
      <c r="N38" s="110"/>
      <c r="O38" s="110"/>
      <c r="P38" s="6"/>
      <c r="S38" s="6"/>
      <c r="T38" s="6"/>
      <c r="U38" s="6"/>
      <c r="V38" s="6"/>
      <c r="Z38" s="6"/>
    </row>
    <row r="39" spans="1:26" x14ac:dyDescent="0.25">
      <c r="A39" s="24"/>
      <c r="B39" s="24"/>
      <c r="C39" s="24"/>
      <c r="E39" s="24"/>
      <c r="F39" s="51"/>
      <c r="G39" s="24"/>
      <c r="H39" s="24"/>
      <c r="L39" s="1" t="str">
        <f>IF('List č. 06'!$B$35="vyberte druh nemovité věci","Vyberte specifikaci druhu",IF('List č. 06'!$B$35="pozemek",M16,IF('List č. 06'!$B$35="stavba",M29,IF('List č. 06'!$B$35="jednotka",M42,IF('List č. 06'!$B$35="jiné",M68,IF('List č. 06'!$B$35="právo stavby",M55,""))))))</f>
        <v>Vyberte specifikaci druhu</v>
      </c>
      <c r="M39" s="182" t="s">
        <v>95</v>
      </c>
      <c r="N39" s="6"/>
      <c r="O39" s="6"/>
      <c r="Q39" s="6"/>
      <c r="R39" s="6"/>
    </row>
    <row r="40" spans="1:26" x14ac:dyDescent="0.25">
      <c r="A40" s="7"/>
      <c r="B40" s="51"/>
      <c r="C40" s="51"/>
      <c r="E40" s="24"/>
      <c r="F40" s="24"/>
      <c r="G40" s="51"/>
      <c r="H40" s="51"/>
      <c r="L40" s="1" t="str">
        <f>IF('List č. 06'!$B$35="vyberte druh nemovité věci","Nezvolili jste druh nemovité věci",IF('List č. 06'!$B$35="pozemek",M17,IF('List č. 06'!$B$35="stavba",M30,IF('List č. 06'!$B$35="jednotka",M43,IF('List č. 06'!$B$35="jiné",M69,IF('List č. 06'!$B$35="právo stavby",M56,""))))))</f>
        <v>Nezvolili jste druh nemovité věci</v>
      </c>
      <c r="N40" s="6"/>
      <c r="O40" s="6"/>
      <c r="P40" s="6"/>
      <c r="Q40" s="110"/>
      <c r="R40" s="110"/>
      <c r="S40" s="6"/>
      <c r="T40" s="6"/>
      <c r="U40" s="6"/>
      <c r="V40" s="6"/>
      <c r="Z40" s="6"/>
    </row>
    <row r="41" spans="1:26" ht="15.75" thickBot="1" x14ac:dyDescent="0.3">
      <c r="A41" s="24"/>
      <c r="B41" s="24"/>
      <c r="C41" s="24"/>
      <c r="E41" s="24"/>
      <c r="F41" s="51"/>
      <c r="G41" s="51"/>
      <c r="H41" s="51"/>
      <c r="L41" s="1" t="str">
        <f>IF('List č. 06'!$B$35="vyberte druh nemovité věci","",IF('List č. 06'!$B$35="pozemek",M18,IF('List č. 06'!$B$35="stavba",M31,IF('List č. 06'!$B$35="jednotka",M44,IF('List č. 06'!$B$35="jiné",M70,IF('List č. 06'!$B$35="právo stavby",M57,""))))))</f>
        <v/>
      </c>
      <c r="M41" s="207" t="s">
        <v>186</v>
      </c>
      <c r="Q41" s="6"/>
      <c r="R41" s="6"/>
    </row>
    <row r="42" spans="1:26" ht="15.75" thickTop="1" x14ac:dyDescent="0.25">
      <c r="A42" s="51"/>
      <c r="B42" s="51"/>
      <c r="C42" s="51"/>
      <c r="E42" s="24"/>
      <c r="G42" s="111"/>
      <c r="H42" s="111"/>
      <c r="L42" s="1" t="str">
        <f>IF('List č. 06'!$B$35="vyberte druh nemovité věci","",IF('List č. 06'!$B$35="pozemek",M19,IF('List č. 06'!$B$35="stavba",M32,IF('List č. 06'!$B$35="jednotka",M45,IF('List č. 06'!$B$35="jiné",M71,IF('List č. 06'!$B$35="právo stavby",M58,""))))))</f>
        <v/>
      </c>
      <c r="M42" s="208" t="s">
        <v>189</v>
      </c>
      <c r="N42" s="6"/>
      <c r="O42" s="6"/>
      <c r="P42" s="6"/>
      <c r="Q42" s="6"/>
      <c r="R42" s="6"/>
      <c r="S42" s="6"/>
      <c r="T42" s="6"/>
      <c r="U42" s="6"/>
      <c r="V42" s="6"/>
      <c r="Z42" s="6"/>
    </row>
    <row r="43" spans="1:26" x14ac:dyDescent="0.25">
      <c r="E43" s="24"/>
      <c r="F43" s="24"/>
      <c r="G43" s="51"/>
      <c r="H43" s="51"/>
      <c r="L43" s="1" t="str">
        <f>IF('List č. 06'!$B$35="vyberte druh nemovité věci","",IF('List č. 06'!$B$35="pozemek",M20,IF('List č. 06'!$B$35="stavba",M33,IF('List č. 06'!$B$35="jednotka",M46,IF('List č. 06'!$B$35="jiné",M72,IF('List č. 06'!$B$35="právo stavby",M59,""))))))</f>
        <v/>
      </c>
      <c r="M43" s="209" t="s">
        <v>206</v>
      </c>
    </row>
    <row r="44" spans="1:26" x14ac:dyDescent="0.25">
      <c r="A44" s="24"/>
      <c r="B44" s="167"/>
      <c r="C44" s="24"/>
      <c r="D44" s="24"/>
      <c r="E44" s="24"/>
      <c r="F44" s="24"/>
      <c r="G44" s="24"/>
      <c r="H44" s="24"/>
      <c r="L44" s="1" t="str">
        <f>IF('List č. 06'!$B$35="vyberte druh nemovité věci","",IF('List č. 06'!$B$35="pozemek",M21,IF('List č. 06'!$B$35="stavba",M34,IF('List č. 06'!$B$35="jednotka",M47,IF('List č. 06'!$B$35="jiné",M73,IF('List č. 06'!$B$35="právo stavby",M60,""))))))</f>
        <v/>
      </c>
      <c r="M44" s="209" t="s">
        <v>207</v>
      </c>
      <c r="N44" s="6"/>
      <c r="O44" s="6"/>
      <c r="Q44" s="6"/>
      <c r="R44" s="6"/>
    </row>
    <row r="45" spans="1:26" x14ac:dyDescent="0.25">
      <c r="A45" s="24"/>
      <c r="B45" s="167"/>
      <c r="C45" s="24"/>
      <c r="D45" s="24"/>
      <c r="E45" s="24"/>
      <c r="F45" s="24"/>
      <c r="G45" s="51"/>
      <c r="H45" s="51"/>
      <c r="L45" s="1" t="str">
        <f>IF('List č. 06'!$B$35="vyberte druh nemovité věci","",IF('List č. 06'!$B$35="pozemek",M22,IF('List č. 06'!$B$35="stavba",M35,IF('List č. 06'!$B$35="jednotka",M48,IF('List č. 06'!$B$35="jiné",M74,IF('List č. 06'!$B$35="právo stavby",M61,""))))))</f>
        <v/>
      </c>
      <c r="M45" s="209" t="s">
        <v>208</v>
      </c>
    </row>
    <row r="46" spans="1:26" x14ac:dyDescent="0.25">
      <c r="A46" s="24"/>
      <c r="B46" s="167"/>
      <c r="C46" s="24"/>
      <c r="D46" s="24"/>
      <c r="E46" s="24"/>
      <c r="F46" s="24"/>
      <c r="L46" s="1" t="str">
        <f>IF('List č. 06'!$B$35="vyberte druh nemovité věci","",IF('List č. 06'!$B$35="pozemek",M23,IF('List č. 06'!$B$35="stavba",M36,IF('List č. 06'!$B$35="jednotka",M49,IF('List č. 06'!$B$35="jiné",M75,IF('List č. 06'!$B$35="právo stavby",M62,""))))))</f>
        <v/>
      </c>
      <c r="M46" s="209" t="s">
        <v>209</v>
      </c>
      <c r="Q46" s="6"/>
      <c r="R46" s="6"/>
    </row>
    <row r="47" spans="1:26" x14ac:dyDescent="0.25">
      <c r="A47" s="24"/>
      <c r="B47" s="24"/>
      <c r="C47" s="24"/>
      <c r="D47" s="24"/>
      <c r="E47" s="24"/>
      <c r="F47" s="24"/>
      <c r="G47" s="24"/>
      <c r="H47" s="24"/>
      <c r="L47" s="1" t="str">
        <f>IF('List č. 06'!$B$35="vyberte druh nemovité věci","",IF('List č. 06'!$B$35="pozemek",M24,IF('List č. 06'!$B$35="stavba",M37,IF('List č. 06'!$B$35="jednotka",M50,IF('List č. 06'!$B$35="jiné",M76,IF('List č. 06'!$B$35="právo stavby",M63,""))))))</f>
        <v/>
      </c>
      <c r="M47" s="209" t="s">
        <v>210</v>
      </c>
    </row>
    <row r="48" spans="1:26" x14ac:dyDescent="0.25">
      <c r="A48" s="24"/>
      <c r="B48" s="24"/>
      <c r="C48" s="24"/>
      <c r="D48" s="24"/>
      <c r="E48" s="24"/>
      <c r="F48" s="24"/>
      <c r="G48" s="24"/>
      <c r="H48" s="24"/>
      <c r="L48" s="1" t="str">
        <f>IF('List č. 06'!$B$35="vyberte druh nemovité věci","",IF('List č. 06'!$B$35="pozemek",M25,IF('List č. 06'!$B$35="stavba",M38,IF('List č. 06'!$B$35="jednotka",M51,IF('List č. 06'!$B$35="jiné",M77,IF('List č. 06'!$B$35="právo stavby",M64,""))))))</f>
        <v/>
      </c>
      <c r="M48" s="209" t="s">
        <v>211</v>
      </c>
    </row>
    <row r="49" spans="1:13" x14ac:dyDescent="0.25">
      <c r="A49" s="24"/>
      <c r="B49" s="24"/>
      <c r="C49" s="24"/>
      <c r="D49" s="24"/>
      <c r="F49" s="24"/>
      <c r="G49" s="24"/>
      <c r="H49" s="24"/>
      <c r="L49" s="1" t="str">
        <f>IF('List č. 06'!$B$35="vyberte druh nemovité věci","",IF('List č. 06'!$B$35="pozemek",M26,IF('List č. 06'!$B$35="stavba",M39,IF('List č. 06'!$B$35="jednotka",M52,IF('List č. 06'!$B$35="jiné",M78,IF('List č. 06'!$B$35="právo stavby",M65,""))))))</f>
        <v/>
      </c>
      <c r="M49" s="209" t="s">
        <v>212</v>
      </c>
    </row>
    <row r="50" spans="1:13" x14ac:dyDescent="0.25">
      <c r="A50" s="24"/>
      <c r="B50" s="24"/>
      <c r="C50" s="24"/>
      <c r="D50" s="24"/>
      <c r="E50" s="44"/>
      <c r="F50" s="24"/>
      <c r="G50" s="24"/>
      <c r="H50" s="24"/>
      <c r="L50" s="231" t="s">
        <v>253</v>
      </c>
      <c r="M50" s="209" t="s">
        <v>213</v>
      </c>
    </row>
    <row r="51" spans="1:13" x14ac:dyDescent="0.25">
      <c r="A51" s="29"/>
      <c r="B51" s="24"/>
      <c r="C51" s="24"/>
      <c r="D51" s="24"/>
      <c r="E51" s="44"/>
      <c r="F51" s="24"/>
      <c r="G51" s="24"/>
      <c r="H51" s="24"/>
      <c r="L51" s="1" t="str">
        <f>IF('List č. 06'!$B$46="vyberte druh nemovité věci","Vyberte specifikaci druhu",IF('List č. 06'!$B$46="pozemek",M16,IF('List č. 06'!$B$46="stavba",M29,IF('List č. 06'!$B$46="jednotka",M42,IF('List č. 06'!$B$46="jiné",M68,IF('List č. 06'!$B$46="právo stavby",M55,""))))))</f>
        <v>Vyberte specifikaci druhu</v>
      </c>
      <c r="M51" s="209" t="s">
        <v>214</v>
      </c>
    </row>
    <row r="52" spans="1:13" x14ac:dyDescent="0.25">
      <c r="A52" s="43"/>
      <c r="B52" s="24"/>
      <c r="C52" s="24"/>
      <c r="D52" s="24"/>
      <c r="E52" s="24"/>
      <c r="F52" s="24"/>
      <c r="G52" s="24"/>
      <c r="H52" s="24"/>
      <c r="L52" s="1" t="str">
        <f>IF('List č. 06'!$B$46="vyberte druh nemovité věci","Nezvolili jste druh nemovité věci",IF('List č. 06'!$B$46="pozemek",M17,IF('List č. 06'!$B$46="stavba",M30,IF('List č. 06'!$B$46="jednotka",M43,IF('List č. 06'!$B$46="jiné",M69,IF('List č. 06'!$B$46="právo stavby",M56,""))))))</f>
        <v>Nezvolili jste druh nemovité věci</v>
      </c>
      <c r="M52" s="183" t="s">
        <v>95</v>
      </c>
    </row>
    <row r="53" spans="1:13" x14ac:dyDescent="0.25">
      <c r="A53" s="5"/>
      <c r="B53" s="24"/>
      <c r="C53" s="24"/>
      <c r="D53" s="24"/>
      <c r="E53" s="24"/>
      <c r="G53" s="24"/>
      <c r="H53" s="24"/>
      <c r="L53" s="1" t="str">
        <f>IF('List č. 06'!$B$46="vyberte druh nemovité věci","",IF('List č. 06'!$B$46="pozemek",M18,IF('List č. 06'!$B$46="stavba",M31,IF('List č. 06'!$B$46="jednotka",M44,IF('List č. 06'!$B$46="jiné",M70,IF('List č. 06'!$B$46="právo stavby",M57,""))))))</f>
        <v/>
      </c>
      <c r="M53" s="1" t="s">
        <v>95</v>
      </c>
    </row>
    <row r="54" spans="1:13" ht="15.75" thickBot="1" x14ac:dyDescent="0.3">
      <c r="A54" s="24"/>
      <c r="E54" s="24"/>
      <c r="F54" s="44"/>
      <c r="G54" s="24"/>
      <c r="H54" s="24"/>
      <c r="L54" s="1" t="str">
        <f>IF('List č. 06'!$B$46="vyberte druh nemovité věci","",IF('List č. 06'!$B$46="pozemek",M19,IF('List č. 06'!$B$46="stavba",M32,IF('List č. 06'!$B$46="jednotka",M45,IF('List č. 06'!$B$46="jiné",M71,IF('List č. 06'!$B$46="právo stavby",M58,""))))))</f>
        <v/>
      </c>
      <c r="M54" s="203" t="s">
        <v>187</v>
      </c>
    </row>
    <row r="55" spans="1:13" ht="15.75" thickTop="1" x14ac:dyDescent="0.25">
      <c r="A55" s="24"/>
      <c r="B55" s="44"/>
      <c r="C55" s="44"/>
      <c r="D55" s="44"/>
      <c r="E55" s="24"/>
      <c r="F55" s="44"/>
      <c r="G55" s="24"/>
      <c r="H55" s="24"/>
      <c r="L55" s="1" t="str">
        <f>IF('List č. 06'!$B$46="vyberte druh nemovité věci","",IF('List č. 06'!$B$46="pozemek",M20,IF('List č. 06'!$B$46="stavba",M33,IF('List č. 06'!$B$46="jednotka",M46,IF('List č. 06'!$B$46="jiné",M72,IF('List č. 06'!$B$46="právo stavby",M59,""))))))</f>
        <v/>
      </c>
      <c r="M55" s="204" t="s">
        <v>189</v>
      </c>
    </row>
    <row r="56" spans="1:13" x14ac:dyDescent="0.25">
      <c r="A56" s="24"/>
      <c r="B56" s="44"/>
      <c r="C56" s="44"/>
      <c r="D56" s="44"/>
      <c r="E56" s="24"/>
      <c r="F56" s="24"/>
      <c r="G56" s="24"/>
      <c r="H56" s="24"/>
      <c r="L56" s="1" t="str">
        <f>IF('List č. 06'!$B$46="vyberte druh nemovité věci","",IF('List č. 06'!$B$46="pozemek",M21,IF('List č. 06'!$B$46="stavba",M34,IF('List č. 06'!$B$46="jednotka",M47,IF('List č. 06'!$B$46="jiné",M73,IF('List č. 06'!$B$46="právo stavby",M60,""))))))</f>
        <v/>
      </c>
      <c r="M56" s="205" t="s">
        <v>215</v>
      </c>
    </row>
    <row r="57" spans="1:13" x14ac:dyDescent="0.25">
      <c r="A57" s="24"/>
      <c r="B57" s="24"/>
      <c r="C57" s="24"/>
      <c r="D57" s="24"/>
      <c r="E57" s="29"/>
      <c r="F57" s="24"/>
      <c r="L57" s="1" t="str">
        <f>IF('List č. 06'!$B$46="vyberte druh nemovité věci","",IF('List č. 06'!$B$46="pozemek",M22,IF('List č. 06'!$B$46="stavba",M35,IF('List č. 06'!$B$46="jednotka",M48,IF('List č. 06'!$B$46="jiné",M74,IF('List č. 06'!$B$46="právo stavby",M61,""))))))</f>
        <v/>
      </c>
      <c r="M57" s="206" t="s">
        <v>95</v>
      </c>
    </row>
    <row r="58" spans="1:13" x14ac:dyDescent="0.25">
      <c r="A58" s="24"/>
      <c r="B58" s="24"/>
      <c r="C58" s="24"/>
      <c r="D58" s="24"/>
      <c r="E58" s="29"/>
      <c r="F58" s="24"/>
      <c r="G58" s="44"/>
      <c r="H58" s="44"/>
      <c r="L58" s="1" t="str">
        <f>IF('List č. 06'!$B$46="vyberte druh nemovité věci","",IF('List č. 06'!$B$46="pozemek",M23,IF('List č. 06'!$B$46="stavba",M36,IF('List č. 06'!$B$46="jednotka",M49,IF('List č. 06'!$B$46="jiné",M75,IF('List č. 06'!$B$46="právo stavby",M62,""))))))</f>
        <v/>
      </c>
      <c r="M58" s="206" t="s">
        <v>95</v>
      </c>
    </row>
    <row r="59" spans="1:13" x14ac:dyDescent="0.25">
      <c r="A59" s="24"/>
      <c r="B59" s="24"/>
      <c r="C59" s="24"/>
      <c r="D59" s="24"/>
      <c r="E59" s="43"/>
      <c r="F59" s="24"/>
      <c r="G59" s="44"/>
      <c r="H59" s="44"/>
      <c r="L59" s="1" t="str">
        <f>IF('List č. 06'!$B$46="vyberte druh nemovité věci","",IF('List č. 06'!$B$46="pozemek",M24,IF('List č. 06'!$B$46="stavba",M37,IF('List č. 06'!$B$46="jednotka",M50,IF('List č. 06'!$B$46="jiné",M76,IF('List č. 06'!$B$46="právo stavby",M63,""))))))</f>
        <v/>
      </c>
      <c r="M59" s="204" t="s">
        <v>95</v>
      </c>
    </row>
    <row r="60" spans="1:13" x14ac:dyDescent="0.25">
      <c r="A60" s="24"/>
      <c r="B60" s="24"/>
      <c r="C60" s="24"/>
      <c r="D60" s="24"/>
      <c r="E60" s="43"/>
      <c r="F60" s="24"/>
      <c r="G60" s="24"/>
      <c r="H60" s="24"/>
      <c r="L60" s="1" t="str">
        <f>IF('List č. 06'!$B$46="vyberte druh nemovité věci","",IF('List č. 06'!$B$46="pozemek",M25,IF('List č. 06'!$B$46="stavba",M38,IF('List č. 06'!$B$46="jednotka",M51,IF('List č. 06'!$B$46="jiné",M77,IF('List č. 06'!$B$46="právo stavby",M64,""))))))</f>
        <v/>
      </c>
      <c r="M60" s="204" t="s">
        <v>95</v>
      </c>
    </row>
    <row r="61" spans="1:13" x14ac:dyDescent="0.25">
      <c r="A61" s="24"/>
      <c r="B61" s="24"/>
      <c r="C61" s="24"/>
      <c r="D61" s="24"/>
      <c r="E61" s="5"/>
      <c r="F61" s="29"/>
      <c r="G61" s="24"/>
      <c r="H61" s="24"/>
      <c r="L61" s="1" t="str">
        <f>IF('List č. 06'!$B$46="vyberte druh nemovité věci","",IF('List č. 06'!$B$46="pozemek",M26,IF('List č. 06'!$B$46="stavba",M39,IF('List č. 06'!$B$46="jednotka",M52,IF('List č. 06'!$B$46="jiné",M78,IF('List č. 06'!$B$46="právo stavby",M65,""))))))</f>
        <v/>
      </c>
      <c r="M61" s="204" t="s">
        <v>95</v>
      </c>
    </row>
    <row r="62" spans="1:13" x14ac:dyDescent="0.25">
      <c r="A62" s="24"/>
      <c r="B62" s="29"/>
      <c r="C62" s="29"/>
      <c r="D62" s="29"/>
      <c r="E62" s="24"/>
      <c r="F62" s="29"/>
      <c r="G62" s="24"/>
      <c r="H62" s="24"/>
      <c r="L62" s="181" t="s">
        <v>254</v>
      </c>
      <c r="M62" s="204" t="s">
        <v>95</v>
      </c>
    </row>
    <row r="63" spans="1:13" x14ac:dyDescent="0.25">
      <c r="A63" s="44"/>
      <c r="B63" s="29"/>
      <c r="C63" s="29"/>
      <c r="D63" s="29"/>
      <c r="E63" s="24"/>
      <c r="F63" s="43"/>
      <c r="G63" s="24"/>
      <c r="H63" s="24"/>
      <c r="L63" s="1" t="str">
        <f>IF('List č. 06'!$B$57="vyberte druh nemovité věci","Vyberte specifikaci druhu",IF('List č. 06'!$B$57="pozemek",M16,IF('List č. 06'!$B$57="stavba",M29,IF('List č. 06'!$B$57="jednotka",M42,IF('List č. 06'!$B$57="jiné",M68,IF('List č. 06'!$B$57="právo stavby",M55,""))))))</f>
        <v>Vyberte specifikaci druhu</v>
      </c>
      <c r="M63" s="204" t="s">
        <v>95</v>
      </c>
    </row>
    <row r="64" spans="1:13" x14ac:dyDescent="0.25">
      <c r="A64" s="44"/>
      <c r="B64" s="43"/>
      <c r="C64" s="43"/>
      <c r="D64" s="43"/>
      <c r="E64" s="24"/>
      <c r="F64" s="43"/>
      <c r="G64" s="24"/>
      <c r="H64" s="24"/>
      <c r="L64" s="1" t="str">
        <f>IF('List č. 06'!$B$57="vyberte druh nemovité věci","Nezvolili jste druh nemovité věci",IF('List č. 06'!$B$57="pozemek",M17,IF('List č. 06'!$B$57="stavba",M30,IF('List č. 06'!$B$57="jednotka",M43,IF('List č. 06'!$B$57="jiné",M69,IF('List č. 06'!$B$57="právo stavby",M56,""))))))</f>
        <v>Nezvolili jste druh nemovité věci</v>
      </c>
      <c r="M64" s="204" t="s">
        <v>95</v>
      </c>
    </row>
    <row r="65" spans="1:13" x14ac:dyDescent="0.25">
      <c r="A65" s="43"/>
      <c r="B65" s="43"/>
      <c r="C65" s="43"/>
      <c r="D65" s="43"/>
      <c r="E65" s="24"/>
      <c r="F65" s="5"/>
      <c r="G65" s="29"/>
      <c r="H65" s="29"/>
      <c r="L65" s="1" t="str">
        <f>IF('List č. 06'!$B$57="vyberte druh nemovité věci","",IF('List č. 06'!$B$57="pozemek",M18,IF('List č. 06'!$B$57="stavba",M31,IF('List č. 06'!$B$57="jednotka",M44,IF('List č. 06'!$B$57="jiné",M70,IF('List č. 06'!$B$57="právo stavby",M57,""))))))</f>
        <v/>
      </c>
      <c r="M65" s="184" t="s">
        <v>95</v>
      </c>
    </row>
    <row r="66" spans="1:13" x14ac:dyDescent="0.25">
      <c r="A66" s="24"/>
      <c r="B66" s="5"/>
      <c r="C66" s="5"/>
      <c r="D66" s="5"/>
      <c r="E66" s="24"/>
      <c r="F66" s="24"/>
      <c r="G66" s="29"/>
      <c r="H66" s="29"/>
      <c r="L66" s="1" t="str">
        <f>IF('List č. 06'!$B$57="vyberte druh nemovité věci","",IF('List č. 06'!$B$57="pozemek",M19,IF('List č. 06'!$B$57="stavba",M32,IF('List č. 06'!$B$57="jednotka",M45,IF('List č. 06'!$B$57="jiné",M71,IF('List č. 06'!$B$57="právo stavby",M58,""))))))</f>
        <v/>
      </c>
    </row>
    <row r="67" spans="1:13" ht="15.75" thickBot="1" x14ac:dyDescent="0.3">
      <c r="A67" s="24"/>
      <c r="B67" s="24"/>
      <c r="C67" s="24"/>
      <c r="D67" s="24"/>
      <c r="E67" s="24"/>
      <c r="F67" s="24"/>
      <c r="G67" s="43"/>
      <c r="H67" s="43"/>
      <c r="L67" s="1" t="str">
        <f>IF('List č. 06'!$B$57="vyberte druh nemovité věci","",IF('List č. 06'!$B$57="pozemek",M20,IF('List č. 06'!$B$57="stavba",M33,IF('List č. 06'!$B$57="jednotka",M46,IF('List č. 06'!$B$57="jiné",M72,IF('List č. 06'!$B$57="právo stavby",M59,""))))))</f>
        <v/>
      </c>
      <c r="M67" s="201" t="s">
        <v>216</v>
      </c>
    </row>
    <row r="68" spans="1:13" ht="15.75" thickTop="1" x14ac:dyDescent="0.25">
      <c r="A68" s="24"/>
      <c r="B68" s="24"/>
      <c r="C68" s="24"/>
      <c r="D68" s="24"/>
      <c r="E68" s="24"/>
      <c r="F68" s="24"/>
      <c r="G68" s="43"/>
      <c r="H68" s="43"/>
      <c r="L68" s="1" t="str">
        <f>IF('List č. 06'!$B$57="vyberte druh nemovité věci","",IF('List č. 06'!$B$57="pozemek",M21,IF('List č. 06'!$B$57="stavba",M34,IF('List č. 06'!$B$57="jednotka",M47,IF('List č. 06'!$B$57="jiné",M73,IF('List č. 06'!$B$57="právo stavby",M60,""))))))</f>
        <v/>
      </c>
      <c r="M68" s="202" t="s">
        <v>189</v>
      </c>
    </row>
    <row r="69" spans="1:13" x14ac:dyDescent="0.25">
      <c r="A69" s="24"/>
      <c r="B69" s="24"/>
      <c r="C69" s="24"/>
      <c r="D69" s="24"/>
      <c r="E69" s="24"/>
      <c r="F69" s="24"/>
      <c r="G69" s="5"/>
      <c r="H69" s="5"/>
      <c r="L69" s="1" t="str">
        <f>IF('List č. 06'!$B$57="vyberte druh nemovité věci","",IF('List č. 06'!$B$57="pozemek",M22,IF('List č. 06'!$B$57="stavba",M35,IF('List č. 06'!$B$57="jednotka",M48,IF('List č. 06'!$B$57="jiné",M74,IF('List č. 06'!$B$57="právo stavby",M61,""))))))</f>
        <v/>
      </c>
      <c r="M69" s="202" t="s">
        <v>215</v>
      </c>
    </row>
    <row r="70" spans="1:13" x14ac:dyDescent="0.25">
      <c r="A70" s="24"/>
      <c r="B70" s="24"/>
      <c r="C70" s="24"/>
      <c r="D70" s="24"/>
      <c r="E70" s="24"/>
      <c r="F70" s="24"/>
      <c r="G70" s="24"/>
      <c r="H70" s="24"/>
      <c r="L70" s="1" t="str">
        <f>IF('List č. 06'!$B$57="vyberte druh nemovité věci","",IF('List č. 06'!$B$57="pozemek",M23,IF('List č. 06'!$B$57="stavba",M36,IF('List č. 06'!$B$57="jednotka",M49,IF('List č. 06'!$B$57="jiné",M75,IF('List č. 06'!$B$57="právo stavby",M62,""))))))</f>
        <v/>
      </c>
      <c r="M70" s="202" t="s">
        <v>95</v>
      </c>
    </row>
    <row r="71" spans="1:13" x14ac:dyDescent="0.25">
      <c r="A71" s="24"/>
      <c r="B71" s="24"/>
      <c r="C71" s="24"/>
      <c r="D71" s="24"/>
      <c r="E71" s="24"/>
      <c r="F71" s="24"/>
      <c r="G71" s="24"/>
      <c r="H71" s="24"/>
      <c r="L71" s="1" t="str">
        <f>IF('List č. 06'!$B$57="vyberte druh nemovité věci","",IF('List č. 06'!$B$57="pozemek",M24,IF('List č. 06'!$B$57="stavba",M37,IF('List č. 06'!$B$57="jednotka",M50,IF('List č. 06'!$B$57="jiné",M76,IF('List č. 06'!$B$57="právo stavby",M63,""))))))</f>
        <v/>
      </c>
      <c r="M71" s="202" t="s">
        <v>95</v>
      </c>
    </row>
    <row r="72" spans="1:13" x14ac:dyDescent="0.25">
      <c r="A72" s="24"/>
      <c r="B72" s="24"/>
      <c r="C72" s="24"/>
      <c r="D72" s="24"/>
      <c r="E72" s="24"/>
      <c r="F72" s="24"/>
      <c r="G72" s="24"/>
      <c r="H72" s="24"/>
      <c r="L72" s="1" t="str">
        <f>IF('List č. 06'!$B$57="vyberte druh nemovité věci","",IF('List č. 06'!$B$57="pozemek",M25,IF('List č. 06'!$B$57="stavba",M38,IF('List č. 06'!$B$57="jednotka",M51,IF('List č. 06'!$B$57="jiné",M77,IF('List č. 06'!$B$57="právo stavby",M64,""))))))</f>
        <v/>
      </c>
      <c r="M72" s="202" t="s">
        <v>95</v>
      </c>
    </row>
    <row r="73" spans="1:13" x14ac:dyDescent="0.25">
      <c r="A73" s="43"/>
      <c r="B73" s="24"/>
      <c r="C73" s="24"/>
      <c r="D73" s="24"/>
      <c r="E73" s="5"/>
      <c r="F73" s="24"/>
      <c r="G73" s="24"/>
      <c r="H73" s="24"/>
      <c r="L73" s="1" t="str">
        <f>IF('List č. 06'!$B$57="vyberte druh nemovité věci","",IF('List č. 06'!$B$57="pozemek",M26,IF('List č. 06'!$B$57="stavba",M39,IF('List č. 06'!$B$57="jednotka",M52,IF('List č. 06'!$B$57="jiné",M78,IF('List č. 06'!$B$57="právo stavby",M65,""))))))</f>
        <v/>
      </c>
      <c r="M73" s="202" t="s">
        <v>95</v>
      </c>
    </row>
    <row r="74" spans="1:13" x14ac:dyDescent="0.25">
      <c r="A74" s="44"/>
      <c r="B74" s="24"/>
      <c r="C74" s="24"/>
      <c r="D74" s="24"/>
      <c r="E74" s="44"/>
      <c r="F74" s="24"/>
      <c r="G74" s="24"/>
      <c r="H74" s="24"/>
      <c r="L74" s="181" t="s">
        <v>255</v>
      </c>
      <c r="M74" s="202" t="s">
        <v>95</v>
      </c>
    </row>
    <row r="75" spans="1:13" x14ac:dyDescent="0.25">
      <c r="A75" s="44"/>
      <c r="B75" s="24"/>
      <c r="C75" s="24"/>
      <c r="D75" s="24"/>
      <c r="E75" s="44"/>
      <c r="F75" s="24"/>
      <c r="G75" s="24"/>
      <c r="H75" s="24"/>
      <c r="L75" s="1" t="str">
        <f>IF('List č. 06'!$B$68="vyberte druh nemovité věci","Vyberte specifikaci druhu",IF('List č. 06'!$B$68="pozemek",M16,IF('List č. 06'!$B$68="stavba",M29,IF('List č. 06'!$B$68="jednotka",M42,IF('List č. 06'!$B$68="jiné",M68,IF('List č. 06'!$B$68="právo stavby",M55,""))))))</f>
        <v>Vyberte specifikaci druhu</v>
      </c>
      <c r="M75" s="202" t="s">
        <v>95</v>
      </c>
    </row>
    <row r="76" spans="1:13" x14ac:dyDescent="0.25">
      <c r="A76" s="44"/>
      <c r="B76" s="24"/>
      <c r="C76" s="24"/>
      <c r="D76" s="24"/>
      <c r="E76" s="44"/>
      <c r="F76" s="24"/>
      <c r="G76" s="24"/>
      <c r="H76" s="24"/>
      <c r="L76" s="1" t="str">
        <f>IF('List č. 06'!$B$68="vyberte druh nemovité věci","Nezvolili jste druh nemovité věci",IF('List č. 06'!$B$68="pozemek",M17,IF('List č. 06'!$B$68="stavba",M30,IF('List č. 06'!$B$68="jednotka",M43,IF('List č. 06'!$B$68="jiné",M69,IF('List č. 06'!$B$68="právo stavby",M56,""))))))</f>
        <v>Nezvolili jste druh nemovité věci</v>
      </c>
      <c r="M76" s="202" t="s">
        <v>95</v>
      </c>
    </row>
    <row r="77" spans="1:13" x14ac:dyDescent="0.25">
      <c r="B77" s="24"/>
      <c r="C77" s="24"/>
      <c r="D77" s="24"/>
      <c r="E77" s="44"/>
      <c r="F77" s="5"/>
      <c r="G77" s="24"/>
      <c r="H77" s="24"/>
      <c r="L77" s="1" t="str">
        <f>IF('List č. 06'!$B$68="vyberte druh nemovité věci","",IF('List č. 06'!$B$68="pozemek",M18,IF('List č. 06'!$B$68="stavba",M31,IF('List č. 06'!$B$68="jednotka",M44,IF('List č. 06'!$B$68="jiné",M70,IF('List č. 06'!$B$68="právo stavby",M57,""))))))</f>
        <v/>
      </c>
      <c r="M77" s="202" t="s">
        <v>95</v>
      </c>
    </row>
    <row r="78" spans="1:13" x14ac:dyDescent="0.25">
      <c r="A78" s="24"/>
      <c r="B78" s="5"/>
      <c r="C78" s="5"/>
      <c r="D78" s="5"/>
      <c r="E78" s="24"/>
      <c r="F78" s="44"/>
      <c r="G78" s="24"/>
      <c r="H78" s="24"/>
      <c r="L78" s="1" t="str">
        <f>IF('List č. 06'!$B$68="vyberte druh nemovité věci","",IF('List č. 06'!$B$68="pozemek",M19,IF('List č. 06'!$B$68="stavba",M32,IF('List č. 06'!$B$68="jednotka",M45,IF('List č. 06'!$B$68="jiné",M71,IF('List č. 06'!$B$68="právo stavby",M58,""))))))</f>
        <v/>
      </c>
      <c r="M78" s="185" t="s">
        <v>217</v>
      </c>
    </row>
    <row r="79" spans="1:13" x14ac:dyDescent="0.25">
      <c r="A79" s="24"/>
      <c r="B79" s="44"/>
      <c r="C79" s="44"/>
      <c r="D79" s="44"/>
      <c r="E79" s="24"/>
      <c r="F79" s="44"/>
      <c r="G79" s="24"/>
      <c r="H79" s="24"/>
      <c r="L79" s="1" t="str">
        <f>IF('List č. 06'!$B$68="vyberte druh nemovité věci","",IF('List č. 06'!$B$68="pozemek",M20,IF('List č. 06'!$B$68="stavba",M33,IF('List č. 06'!$B$68="jednotka",M46,IF('List č. 06'!$B$68="jiné",M72,IF('List č. 06'!$B$68="právo stavby",M59,""))))))</f>
        <v/>
      </c>
    </row>
    <row r="80" spans="1:13" x14ac:dyDescent="0.25">
      <c r="A80" s="24"/>
      <c r="B80" s="44"/>
      <c r="C80" s="44"/>
      <c r="D80" s="44"/>
      <c r="E80" s="24"/>
      <c r="F80" s="44"/>
      <c r="G80" s="24"/>
      <c r="H80" s="24"/>
      <c r="L80" s="1" t="str">
        <f>IF('List č. 06'!$B$68="vyberte druh nemovité věci","",IF('List č. 06'!$B$68="pozemek",M21,IF('List č. 06'!$B$68="stavba",M34,IF('List č. 06'!$B$68="jednotka",M47,IF('List č. 06'!$B$68="jiné",M73,IF('List č. 06'!$B$68="právo stavby",M60,""))))))</f>
        <v/>
      </c>
    </row>
    <row r="81" spans="1:26" x14ac:dyDescent="0.25">
      <c r="A81" s="24"/>
      <c r="B81" s="44"/>
      <c r="C81" s="44"/>
      <c r="D81" s="44"/>
      <c r="E81" s="43"/>
      <c r="F81" s="44"/>
      <c r="G81" s="5"/>
      <c r="H81" s="5"/>
      <c r="L81" s="1" t="str">
        <f>IF('List č. 06'!$B$68="vyberte druh nemovité věci","",IF('List č. 06'!$B$68="pozemek",M22,IF('List č. 06'!$B$68="stavba",M35,IF('List č. 06'!$B$68="jednotka",M48,IF('List č. 06'!$B$68="jiné",M74,IF('List č. 06'!$B$68="právo stavby",M61,""))))))</f>
        <v/>
      </c>
    </row>
    <row r="82" spans="1:26" x14ac:dyDescent="0.25">
      <c r="A82" s="24"/>
      <c r="B82" s="44"/>
      <c r="C82" s="44"/>
      <c r="D82" s="44"/>
      <c r="E82" s="24"/>
      <c r="F82" s="24"/>
      <c r="G82" s="44"/>
      <c r="H82" s="44"/>
      <c r="L82" s="1" t="str">
        <f>IF('List č. 06'!$B$68="vyberte druh nemovité věci","",IF('List č. 06'!$B$68="pozemek",M23,IF('List č. 06'!$B$68="stavba",M36,IF('List č. 06'!$B$68="jednotka",M49,IF('List č. 06'!$B$68="jiné",M75,IF('List č. 06'!$B$68="právo stavby",M62,""))))))</f>
        <v/>
      </c>
    </row>
    <row r="83" spans="1:26" x14ac:dyDescent="0.25">
      <c r="A83" s="24"/>
      <c r="B83" s="24"/>
      <c r="C83" s="24"/>
      <c r="D83" s="24"/>
      <c r="E83" s="24"/>
      <c r="F83" s="24"/>
      <c r="G83" s="44"/>
      <c r="H83" s="44"/>
      <c r="L83" s="1" t="str">
        <f>IF('List č. 06'!$B$68="vyberte druh nemovité věci","",IF('List č. 06'!$B$68="pozemek",M24,IF('List č. 06'!$B$68="stavba",M37,IF('List č. 06'!$B$68="jednotka",M50,IF('List č. 06'!$B$68="jiné",M76,IF('List č. 06'!$B$68="právo stavby",M63,""))))))</f>
        <v/>
      </c>
    </row>
    <row r="84" spans="1:26" x14ac:dyDescent="0.25">
      <c r="A84" s="47"/>
      <c r="B84" s="24"/>
      <c r="C84" s="24"/>
      <c r="D84" s="24"/>
      <c r="E84" s="43"/>
      <c r="F84" s="24"/>
      <c r="G84" s="44"/>
      <c r="H84" s="44"/>
      <c r="L84" s="1" t="str">
        <f>IF('List č. 06'!$B$68="vyberte druh nemovité věci","",IF('List č. 06'!$B$68="pozemek",M25,IF('List č. 06'!$B$68="stavba",M38,IF('List č. 06'!$B$68="jednotka",M51,IF('List č. 06'!$B$68="jiné",M77,IF('List č. 06'!$B$68="právo stavby",M64,""))))))</f>
        <v/>
      </c>
    </row>
    <row r="85" spans="1:26" x14ac:dyDescent="0.25">
      <c r="B85" s="24"/>
      <c r="C85" s="24"/>
      <c r="D85" s="24"/>
      <c r="E85" s="24"/>
      <c r="F85" s="43"/>
      <c r="G85" s="44"/>
      <c r="H85" s="44"/>
      <c r="L85" s="1" t="str">
        <f>IF('List č. 06'!$B$68="vyberte druh nemovité věci","",IF('List č. 06'!$B$68="pozemek",M26,IF('List č. 06'!$B$68="stavba",M39,IF('List č. 06'!$B$68="jednotka",M52,IF('List č. 06'!$B$68="jiné",M78,IF('List č. 06'!$B$68="právo stavby",M65,""))))))</f>
        <v/>
      </c>
    </row>
    <row r="86" spans="1:26" x14ac:dyDescent="0.25">
      <c r="B86" s="43"/>
      <c r="C86" s="43"/>
      <c r="D86" s="43"/>
      <c r="E86" s="24"/>
      <c r="F86" s="24"/>
      <c r="G86" s="24"/>
      <c r="H86" s="24"/>
      <c r="L86" s="181" t="s">
        <v>256</v>
      </c>
    </row>
    <row r="87" spans="1:26" x14ac:dyDescent="0.25">
      <c r="B87" s="24"/>
      <c r="C87" s="24"/>
      <c r="D87" s="24"/>
      <c r="E87" s="24"/>
      <c r="F87" s="24"/>
      <c r="G87" s="24"/>
      <c r="H87" s="24"/>
      <c r="L87" s="1" t="str">
        <f>IF('List č. 06'!$B$84="vyberte druh nemovité věci","Vyberte specifikaci druhu",IF('List č. 06'!$B$84="pozemek",M16,IF('List č. 06'!$B$84="stavba",M29,IF('List č. 06'!$B$84="jednotka",M42,IF('List č. 06'!$B$84="jiné",M68,IF('List č. 06'!$B$84="právo stavby",M55,""))))))</f>
        <v>Vyberte specifikaci druhu</v>
      </c>
    </row>
    <row r="88" spans="1:26" x14ac:dyDescent="0.25">
      <c r="B88" s="24"/>
      <c r="C88" s="24"/>
      <c r="D88" s="24"/>
      <c r="E88" s="28"/>
      <c r="F88" s="43"/>
      <c r="G88" s="24"/>
      <c r="H88" s="24"/>
      <c r="L88" s="1" t="str">
        <f>IF('List č. 06'!$B$84="vyberte druh nemovité věci","Nezvolili jste druh nemovité věci",IF('List č. 06'!$B$84="pozemek",M17,IF('List č. 06'!$B$84="stavba",M30,IF('List č. 06'!$B$84="jednotka",M43,IF('List č. 06'!$B$84="jiné",M69,IF('List č. 06'!$B$84="právo stavby",M56,""))))))</f>
        <v>Nezvolili jste druh nemovité věci</v>
      </c>
    </row>
    <row r="89" spans="1:26" x14ac:dyDescent="0.25">
      <c r="B89" s="43"/>
      <c r="C89" s="43"/>
      <c r="D89" s="43"/>
      <c r="E89" s="28"/>
      <c r="F89" s="24"/>
      <c r="G89" s="43"/>
      <c r="H89" s="43"/>
      <c r="L89" s="1" t="str">
        <f>IF('List č. 06'!$B$84="vyberte druh nemovité věci","",IF('List č. 06'!$B$84="pozemek",M18,IF('List č. 06'!$B$84="stavba",M31,IF('List č. 06'!$B$84="jednotka",M44,IF('List č. 06'!$B$84="jiné",M70,IF('List č. 06'!$B$84="právo stavby",M57,""))))))</f>
        <v/>
      </c>
    </row>
    <row r="90" spans="1:26" x14ac:dyDescent="0.25">
      <c r="B90" s="24"/>
      <c r="C90" s="24"/>
      <c r="D90" s="24"/>
      <c r="E90" s="28"/>
      <c r="F90" s="24"/>
      <c r="G90" s="24"/>
      <c r="H90" s="24"/>
      <c r="L90" s="1" t="str">
        <f>IF('List č. 06'!$B$84="vyberte druh nemovité věci","",IF('List č. 06'!$B$84="pozemek",M19,IF('List č. 06'!$B$84="stavba",M32,IF('List č. 06'!$B$84="jednotka",M45,IF('List č. 06'!$B$84="jiné",M71,IF('List č. 06'!$B$84="právo stavby",M58,""))))))</f>
        <v/>
      </c>
    </row>
    <row r="91" spans="1:26" x14ac:dyDescent="0.25">
      <c r="B91" s="24"/>
      <c r="C91" s="24"/>
      <c r="D91" s="24"/>
      <c r="E91" s="24"/>
      <c r="F91" s="24"/>
      <c r="G91" s="24"/>
      <c r="H91" s="24"/>
      <c r="L91" s="1" t="str">
        <f>IF('List č. 06'!$B$84="vyberte druh nemovité věci","",IF('List č. 06'!$B$84="pozemek",M20,IF('List č. 06'!$B$84="stavba",M33,IF('List č. 06'!$B$84="jednotka",M46,IF('List č. 06'!$B$84="jiné",M72,IF('List č. 06'!$B$84="právo stavby",M59,""))))))</f>
        <v/>
      </c>
    </row>
    <row r="92" spans="1:26" x14ac:dyDescent="0.25">
      <c r="B92" s="24"/>
      <c r="C92" s="24"/>
      <c r="D92" s="24"/>
      <c r="E92" s="24"/>
      <c r="F92" s="28"/>
      <c r="G92" s="43"/>
      <c r="H92" s="43"/>
      <c r="L92" s="1" t="str">
        <f>IF('List č. 06'!$B$84="vyberte druh nemovité věci","",IF('List č. 06'!$B$84="pozemek",M21,IF('List č. 06'!$B$84="stavba",M34,IF('List č. 06'!$B$84="jednotka",M47,IF('List č. 06'!$B$84="jiné",M73,IF('List č. 06'!$B$84="právo stavby",M60,""))))))</f>
        <v/>
      </c>
    </row>
    <row r="93" spans="1:26" x14ac:dyDescent="0.25">
      <c r="A93" s="37"/>
      <c r="B93" s="28"/>
      <c r="C93" s="28"/>
      <c r="D93" s="28"/>
      <c r="E93" s="24"/>
      <c r="F93" s="28"/>
      <c r="G93" s="24"/>
      <c r="H93" s="24"/>
      <c r="L93" s="1" t="str">
        <f>IF('List č. 06'!$B$84="vyberte druh nemovité věci","",IF('List č. 06'!$B$84="pozemek",M22,IF('List č. 06'!$B$84="stavba",M35,IF('List č. 06'!$B$84="jednotka",M48,IF('List č. 06'!$B$84="jiné",M74,IF('List č. 06'!$B$84="právo stavby",M61,""))))))</f>
        <v/>
      </c>
      <c r="P93" s="37"/>
      <c r="S93" s="37"/>
      <c r="T93" s="37"/>
      <c r="U93" s="37"/>
      <c r="V93" s="37"/>
      <c r="Z93" s="37"/>
    </row>
    <row r="94" spans="1:26" x14ac:dyDescent="0.25">
      <c r="A94" s="37"/>
      <c r="B94" s="28"/>
      <c r="C94" s="28"/>
      <c r="D94" s="28"/>
      <c r="E94" s="24"/>
      <c r="F94" s="28"/>
      <c r="G94" s="24"/>
      <c r="H94" s="24"/>
      <c r="L94" s="1" t="str">
        <f>IF('List č. 06'!$B$84="vyberte druh nemovité věci","",IF('List č. 06'!$B$84="pozemek",M23,IF('List č. 06'!$B$84="stavba",M36,IF('List č. 06'!$B$84="jednotka",M49,IF('List č. 06'!$B$84="jiné",M75,IF('List č. 06'!$B$84="právo stavby",M62,""))))))</f>
        <v/>
      </c>
      <c r="P94" s="37"/>
      <c r="S94" s="37"/>
      <c r="T94" s="37"/>
      <c r="U94" s="37"/>
      <c r="V94" s="37"/>
      <c r="Z94" s="37"/>
    </row>
    <row r="95" spans="1:26" x14ac:dyDescent="0.25">
      <c r="A95" s="37"/>
      <c r="B95" s="28"/>
      <c r="C95" s="28"/>
      <c r="D95" s="28"/>
      <c r="E95" s="24"/>
      <c r="F95" s="24"/>
      <c r="G95" s="24"/>
      <c r="H95" s="24"/>
      <c r="L95" s="1" t="str">
        <f>IF('List č. 06'!$B$84="vyberte druh nemovité věci","",IF('List č. 06'!$B$84="pozemek",M24,IF('List č. 06'!$B$84="stavba",M37,IF('List č. 06'!$B$84="jednotka",M50,IF('List č. 06'!$B$84="jiné",M76,IF('List č. 06'!$B$84="právo stavby",M63,""))))))</f>
        <v/>
      </c>
      <c r="N95" s="37"/>
      <c r="O95" s="37"/>
      <c r="P95" s="37"/>
      <c r="S95" s="37"/>
      <c r="T95" s="37"/>
      <c r="U95" s="37"/>
      <c r="V95" s="37"/>
      <c r="Z95" s="37"/>
    </row>
    <row r="96" spans="1:26" x14ac:dyDescent="0.25">
      <c r="B96" s="24"/>
      <c r="C96" s="24"/>
      <c r="D96" s="24"/>
      <c r="F96" s="24"/>
      <c r="G96" s="28"/>
      <c r="H96" s="28"/>
      <c r="L96" s="1" t="str">
        <f>IF('List č. 06'!$B$84="vyberte druh nemovité věci","",IF('List č. 06'!$B$84="pozemek",M25,IF('List č. 06'!$B$84="stavba",M38,IF('List č. 06'!$B$84="jednotka",M51,IF('List č. 06'!$B$84="jiné",M77,IF('List č. 06'!$B$84="právo stavby",M64,""))))))</f>
        <v/>
      </c>
      <c r="N96" s="37"/>
      <c r="O96" s="37"/>
    </row>
    <row r="97" spans="1:26" x14ac:dyDescent="0.25">
      <c r="A97" s="38"/>
      <c r="B97" s="24"/>
      <c r="C97" s="24"/>
      <c r="D97" s="24"/>
      <c r="F97" s="24"/>
      <c r="G97" s="28"/>
      <c r="H97" s="28"/>
      <c r="L97" s="1" t="str">
        <f>IF('List č. 06'!$B$84="vyberte druh nemovité věci","",IF('List č. 06'!$B$84="pozemek",M26,IF('List č. 06'!$B$84="stavba",M39,IF('List č. 06'!$B$84="jednotka",M52,IF('List č. 06'!$B$84="jiné",M78,IF('List č. 06'!$B$84="právo stavby",M65,""))))))</f>
        <v/>
      </c>
      <c r="N97" s="37"/>
      <c r="O97" s="37"/>
      <c r="Q97" s="37"/>
      <c r="R97" s="37"/>
    </row>
    <row r="98" spans="1:26" x14ac:dyDescent="0.25">
      <c r="B98" s="24"/>
      <c r="C98" s="24"/>
      <c r="D98" s="24"/>
      <c r="F98" s="24"/>
      <c r="G98" s="28"/>
      <c r="H98" s="28"/>
      <c r="L98" s="181" t="s">
        <v>257</v>
      </c>
      <c r="Q98" s="37"/>
      <c r="R98" s="37"/>
    </row>
    <row r="99" spans="1:26" x14ac:dyDescent="0.25">
      <c r="B99" s="24"/>
      <c r="C99" s="24"/>
      <c r="D99" s="24"/>
      <c r="F99" s="24"/>
      <c r="G99" s="24"/>
      <c r="H99" s="24"/>
      <c r="L99" s="1" t="str">
        <f>IF('List č. 06'!$B$95="vyberte druh nemovité věci","Vyberte specifikaci druhu",IF('List č. 06'!$B$95="pozemek",M16,IF('List č. 06'!$B$95="stavba",M29,IF('List č. 06'!$B$95="jednotka",M42,IF('List č. 06'!$B$95="jiné",M68,IF('List č. 06'!$B$95="právo stavby",M55,""))))))</f>
        <v>Vyberte specifikaci druhu</v>
      </c>
      <c r="Q99" s="37"/>
      <c r="R99" s="37"/>
    </row>
    <row r="100" spans="1:26" x14ac:dyDescent="0.25">
      <c r="B100" s="24"/>
      <c r="C100" s="24"/>
      <c r="D100" s="24"/>
      <c r="E100" s="6"/>
      <c r="G100" s="24"/>
      <c r="H100" s="24"/>
      <c r="L100" s="1" t="str">
        <f>IF('List č. 06'!$B$95="vyberte druh nemovité věci","Nezvolili jste druh nemovité věci",IF('List č. 06'!$B$95="pozemek",M17,IF('List č. 06'!$B$95="stavba",M30,IF('List č. 06'!$B$95="jednotka",M43,IF('List č. 06'!$B$95="jiné",M69,IF('List č. 06'!$B$95="právo stavby",M56,""))))))</f>
        <v>Nezvolili jste druh nemovité věci</v>
      </c>
    </row>
    <row r="101" spans="1:26" x14ac:dyDescent="0.25">
      <c r="G101" s="24"/>
      <c r="H101" s="24"/>
      <c r="L101" s="1" t="str">
        <f>IF('List č. 06'!$B$95="vyberte druh nemovité věci","",IF('List č. 06'!$B$95="pozemek",M18,IF('List č. 06'!$B$95="stavba",M31,IF('List č. 06'!$B$95="jednotka",M44,IF('List č. 06'!$B$95="jiné",M70,IF('List č. 06'!$B$95="právo stavby",M57,""))))))</f>
        <v/>
      </c>
    </row>
    <row r="102" spans="1:26" x14ac:dyDescent="0.25">
      <c r="G102" s="24"/>
      <c r="H102" s="24"/>
      <c r="L102" s="1" t="str">
        <f>IF('List č. 06'!$B$95="vyberte druh nemovité věci","",IF('List č. 06'!$B$95="pozemek",M19,IF('List č. 06'!$B$95="stavba",M32,IF('List č. 06'!$B$95="jednotka",M45,IF('List č. 06'!$B$95="jiné",M71,IF('List č. 06'!$B$95="právo stavby",M58,""))))))</f>
        <v/>
      </c>
    </row>
    <row r="103" spans="1:26" x14ac:dyDescent="0.25">
      <c r="G103" s="24"/>
      <c r="H103" s="24"/>
      <c r="L103" s="1" t="str">
        <f>IF('List č. 06'!$B$95="vyberte druh nemovité věci","",IF('List č. 06'!$B$95="pozemek",M20,IF('List č. 06'!$B$95="stavba",M33,IF('List č. 06'!$B$95="jednotka",M46,IF('List č. 06'!$B$95="jiné",M72,IF('List č. 06'!$B$95="právo stavby",M59,""))))))</f>
        <v/>
      </c>
    </row>
    <row r="104" spans="1:26" x14ac:dyDescent="0.25">
      <c r="F104" s="6"/>
      <c r="L104" s="1" t="str">
        <f>IF('List č. 06'!$B$95="vyberte druh nemovité věci","",IF('List č. 06'!$B$95="pozemek",M21,IF('List č. 06'!$B$95="stavba",M34,IF('List č. 06'!$B$95="jednotka",M47,IF('List č. 06'!$B$95="jiné",M73,IF('List č. 06'!$B$95="právo stavby",M60,""))))))</f>
        <v/>
      </c>
    </row>
    <row r="105" spans="1:26" x14ac:dyDescent="0.25">
      <c r="A105" s="6"/>
      <c r="B105" s="6"/>
      <c r="C105" s="6"/>
      <c r="D105" s="6"/>
      <c r="L105" s="1" t="str">
        <f>IF('List č. 06'!$B$95="vyberte druh nemovité věci","",IF('List č. 06'!$B$95="pozemek",M22,IF('List č. 06'!$B$95="stavba",M35,IF('List č. 06'!$B$95="jednotka",M48,IF('List č. 06'!$B$95="jiné",M74,IF('List č. 06'!$B$95="právo stavby",M61,""))))))</f>
        <v/>
      </c>
      <c r="P105" s="6"/>
      <c r="S105" s="6"/>
      <c r="T105" s="6"/>
      <c r="U105" s="6"/>
      <c r="V105" s="6"/>
      <c r="Z105" s="6"/>
    </row>
    <row r="106" spans="1:26" x14ac:dyDescent="0.25">
      <c r="A106" s="47"/>
      <c r="L106" s="1" t="str">
        <f>IF('List č. 06'!$B$95="vyberte druh nemovité věci","",IF('List č. 06'!$B$95="pozemek",M23,IF('List č. 06'!$B$95="stavba",M36,IF('List č. 06'!$B$95="jednotka",M49,IF('List č. 06'!$B$95="jiné",M75,IF('List č. 06'!$B$95="právo stavby",M62,""))))))</f>
        <v/>
      </c>
    </row>
    <row r="107" spans="1:26" x14ac:dyDescent="0.25">
      <c r="L107" s="1" t="str">
        <f>IF('List č. 06'!$B$95="vyberte druh nemovité věci","",IF('List č. 06'!$B$95="pozemek",M24,IF('List č. 06'!$B$95="stavba",M37,IF('List č. 06'!$B$95="jednotka",M50,IF('List č. 06'!$B$95="jiné",M76,IF('List č. 06'!$B$95="právo stavby",M63,""))))))</f>
        <v/>
      </c>
      <c r="N107" s="6"/>
      <c r="O107" s="6"/>
    </row>
    <row r="108" spans="1:26" x14ac:dyDescent="0.25">
      <c r="G108" s="6"/>
      <c r="H108" s="6"/>
      <c r="L108" s="1" t="str">
        <f>IF('List č. 06'!$B$95="vyberte druh nemovité věci","",IF('List č. 06'!$B$95="pozemek",M25,IF('List č. 06'!$B$95="stavba",M38,IF('List č. 06'!$B$95="jednotka",M51,IF('List č. 06'!$B$95="jiné",M77,IF('List č. 06'!$B$95="právo stavby",M64,""))))))</f>
        <v/>
      </c>
    </row>
    <row r="109" spans="1:26" x14ac:dyDescent="0.25">
      <c r="L109" s="1" t="str">
        <f>IF('List č. 06'!$B$95="vyberte druh nemovité věci","",IF('List č. 06'!$B$95="pozemek",M26,IF('List č. 06'!$B$95="stavba",M39,IF('List č. 06'!$B$95="jednotka",M52,IF('List č. 06'!$B$95="jiné",M78,IF('List č. 06'!$B$95="právo stavby",M65,""))))))</f>
        <v/>
      </c>
      <c r="Q109" s="6"/>
      <c r="R109" s="6"/>
    </row>
    <row r="110" spans="1:26" x14ac:dyDescent="0.25">
      <c r="E110" s="6"/>
      <c r="L110" s="181" t="s">
        <v>258</v>
      </c>
    </row>
    <row r="111" spans="1:26" x14ac:dyDescent="0.25">
      <c r="L111" s="1" t="str">
        <f>IF('List č. 06'!$B$106="vyberte druh nemovité věci","Vyberte specifikaci druhu",IF('List č. 06'!$B$106="pozemek",M16,IF('List č. 06'!$B$106="stavba",M29,IF('List č. 06'!$B$106="jednotka",M42,IF('List č. 06'!$B$106="jiné",M68,IF('List č. 06'!$B$106="právo stavby",M55,""))))))</f>
        <v>Vyberte specifikaci druhu</v>
      </c>
    </row>
    <row r="112" spans="1:26" x14ac:dyDescent="0.25">
      <c r="L112" s="1" t="str">
        <f>IF('List č. 06'!$B$106="vyberte druh nemovité věci","Nezvolili jste druh nemovité věci",IF('List č. 06'!$B$106="pozemek",M17,IF('List č. 06'!$B$106="stavba",M30,IF('List č. 06'!$B$106="jednotka",M43,IF('List č. 06'!$B$106="jiné",M69,IF('List č. 06'!$B$106="právo stavby",M56,""))))))</f>
        <v>Nezvolili jste druh nemovité věci</v>
      </c>
    </row>
    <row r="113" spans="1:26" x14ac:dyDescent="0.25">
      <c r="L113" s="1" t="str">
        <f>IF('List č. 06'!$B$106="vyberte druh nemovité věci","",IF('List č. 06'!$B$106="pozemek",M18,IF('List č. 06'!$B$106="stavba",M31,IF('List č. 06'!$B$106="jednotka",M44,IF('List č. 06'!$B$106="jiné",M70,IF('List č. 06'!$B$106="právo stavby",M57,""))))))</f>
        <v/>
      </c>
    </row>
    <row r="114" spans="1:26" x14ac:dyDescent="0.25">
      <c r="F114" s="6"/>
      <c r="L114" s="1" t="str">
        <f>IF('List č. 06'!$B$106="vyberte druh nemovité věci","",IF('List č. 06'!$B$106="pozemek",M19,IF('List č. 06'!$B$106="stavba",M32,IF('List č. 06'!$B$106="jednotka",M45,IF('List č. 06'!$B$106="jiné",M71,IF('List č. 06'!$B$106="právo stavby",M58,""))))))</f>
        <v/>
      </c>
    </row>
    <row r="115" spans="1:26" x14ac:dyDescent="0.25">
      <c r="A115" s="6"/>
      <c r="B115" s="6"/>
      <c r="C115" s="6"/>
      <c r="D115" s="6"/>
      <c r="L115" s="1" t="str">
        <f>IF('List č. 06'!$B$106="vyberte druh nemovité věci","",IF('List č. 06'!$B$106="pozemek",M20,IF('List č. 06'!$B$106="stavba",M33,IF('List č. 06'!$B$106="jednotka",M46,IF('List č. 06'!$B$106="jiné",M72,IF('List č. 06'!$B$106="právo stavby",M59,""))))))</f>
        <v/>
      </c>
      <c r="P115" s="6"/>
      <c r="S115" s="6"/>
      <c r="T115" s="6"/>
      <c r="U115" s="6"/>
      <c r="V115" s="6"/>
      <c r="Z115" s="6"/>
    </row>
    <row r="116" spans="1:26" x14ac:dyDescent="0.25">
      <c r="L116" s="1" t="str">
        <f>IF('List č. 06'!$B$106="vyberte druh nemovité věci","",IF('List č. 06'!$B$106="pozemek",M21,IF('List č. 06'!$B$106="stavba",M34,IF('List č. 06'!$B$106="jednotka",M47,IF('List č. 06'!$B$106="jiné",M73,IF('List č. 06'!$B$106="právo stavby",M60,""))))))</f>
        <v/>
      </c>
    </row>
    <row r="117" spans="1:26" x14ac:dyDescent="0.25">
      <c r="L117" s="1" t="str">
        <f>IF('List č. 06'!$B$106="vyberte druh nemovité věci","",IF('List č. 06'!$B$106="pozemek",M22,IF('List č. 06'!$B$106="stavba",M35,IF('List č. 06'!$B$106="jednotka",M48,IF('List č. 06'!$B$106="jiné",M74,IF('List č. 06'!$B$106="právo stavby",M61,""))))))</f>
        <v/>
      </c>
      <c r="N117" s="6"/>
      <c r="O117" s="6"/>
    </row>
    <row r="118" spans="1:26" x14ac:dyDescent="0.25">
      <c r="G118" s="6"/>
      <c r="H118" s="6"/>
      <c r="L118" s="1" t="str">
        <f>IF('List č. 06'!$B$106="vyberte druh nemovité věci","",IF('List č. 06'!$B$106="pozemek",M23,IF('List č. 06'!$B$106="stavba",M36,IF('List č. 06'!$B$106="jednotka",M49,IF('List č. 06'!$B$106="jiné",M75,IF('List č. 06'!$B$106="právo stavby",M62,""))))))</f>
        <v/>
      </c>
    </row>
    <row r="119" spans="1:26" x14ac:dyDescent="0.25">
      <c r="L119" s="1" t="str">
        <f>IF('List č. 06'!$B$106="vyberte druh nemovité věci","",IF('List č. 06'!$B$106="pozemek",M24,IF('List č. 06'!$B$106="stavba",M37,IF('List č. 06'!$B$106="jednotka",M50,IF('List č. 06'!$B$106="jiné",M76,IF('List č. 06'!$B$106="právo stavby",M63,""))))))</f>
        <v/>
      </c>
      <c r="Q119" s="6"/>
      <c r="R119" s="6"/>
    </row>
    <row r="120" spans="1:26" x14ac:dyDescent="0.25">
      <c r="L120" s="1" t="str">
        <f>IF('List č. 06'!$B$106="vyberte druh nemovité věci","",IF('List č. 06'!$B$106="pozemek",M25,IF('List č. 06'!$B$106="stavba",M38,IF('List č. 06'!$B$106="jednotka",M51,IF('List č. 06'!$B$106="jiné",M77,IF('List č. 06'!$B$106="právo stavby",M64,""))))))</f>
        <v/>
      </c>
    </row>
    <row r="121" spans="1:26" x14ac:dyDescent="0.25">
      <c r="L121" s="1" t="str">
        <f>IF('List č. 06'!$B$106="vyberte druh nemovité věci","",IF('List č. 06'!$B$106="pozemek",M26,IF('List č. 06'!$B$106="stavba",M39,IF('List č. 06'!$B$106="jednotka",M52,IF('List č. 06'!$B$106="jiné",M78,IF('List č. 06'!$B$106="právo stavby",M65,""))))))</f>
        <v/>
      </c>
    </row>
    <row r="122" spans="1:26" x14ac:dyDescent="0.25">
      <c r="E122" s="4"/>
      <c r="L122" s="181" t="s">
        <v>259</v>
      </c>
    </row>
    <row r="123" spans="1:26" x14ac:dyDescent="0.25">
      <c r="L123" s="1" t="str">
        <f>IF('List č. 06'!$B$117="vyberte druh nemovité věci","Vyberte specifikaci druhu",IF('List č. 06'!$B$117="pozemek",M16,IF('List č. 06'!$B$117="stavba",M29,IF('List č. 06'!$B$117="jednotka",M42,IF('List č. 06'!$B$117="jiné",M68,IF('List č. 06'!$B$117="právo stavby",M55,""))))))</f>
        <v>Vyberte specifikaci druhu</v>
      </c>
    </row>
    <row r="124" spans="1:26" x14ac:dyDescent="0.25">
      <c r="L124" s="1" t="str">
        <f>IF('List č. 06'!$B$117="vyberte druh nemovité věci","Nezvolili jste druh nemovité věci",IF('List č. 06'!$B$117="pozemek",M17,IF('List č. 06'!$B$117="stavba",M30,IF('List č. 06'!$B$117="jednotka",M43,IF('List č. 06'!$B$117="jiné",M69,IF('List č. 06'!$B$117="právo stavby",M56,""))))))</f>
        <v>Nezvolili jste druh nemovité věci</v>
      </c>
    </row>
    <row r="125" spans="1:26" x14ac:dyDescent="0.25">
      <c r="L125" s="1" t="str">
        <f>IF('List č. 06'!$B$117="vyberte druh nemovité věci","",IF('List č. 06'!$B$117="pozemek",M18,IF('List č. 06'!$B$117="stavba",M31,IF('List č. 06'!$B$117="jednotka",M44,IF('List č. 06'!$B$117="jiné",M70,IF('List č. 06'!$B$117="právo stavby",M57,""))))))</f>
        <v/>
      </c>
    </row>
    <row r="126" spans="1:26" x14ac:dyDescent="0.25">
      <c r="F126" s="4"/>
      <c r="L126" s="1" t="str">
        <f>IF('List č. 06'!$B$117="vyberte druh nemovité věci","",IF('List č. 06'!$B$117="pozemek",M19,IF('List č. 06'!$B$117="stavba",M32,IF('List č. 06'!$B$117="jednotka",M45,IF('List č. 06'!$B$117="jiné",M71,IF('List č. 06'!$B$117="právo stavby",M58,""))))))</f>
        <v/>
      </c>
    </row>
    <row r="127" spans="1:26" x14ac:dyDescent="0.25">
      <c r="A127" s="4"/>
      <c r="B127" s="4"/>
      <c r="C127" s="4"/>
      <c r="D127" s="4"/>
      <c r="L127" s="1" t="str">
        <f>IF('List č. 06'!$B$117="vyberte druh nemovité věci","",IF('List č. 06'!$B$117="pozemek",M20,IF('List č. 06'!$B$117="stavba",M33,IF('List č. 06'!$B$117="jednotka",M46,IF('List č. 06'!$B$117="jiné",M72,IF('List č. 06'!$B$117="právo stavby",M59,""))))))</f>
        <v/>
      </c>
      <c r="P127" s="4"/>
      <c r="S127" s="4"/>
      <c r="T127" s="4"/>
      <c r="U127" s="4"/>
      <c r="V127" s="4"/>
      <c r="Z127" s="4"/>
    </row>
    <row r="128" spans="1:26" x14ac:dyDescent="0.25">
      <c r="L128" s="1" t="str">
        <f>IF('List č. 06'!$B$117="vyberte druh nemovité věci","",IF('List č. 06'!$B$117="pozemek",M21,IF('List č. 06'!$B$117="stavba",M34,IF('List č. 06'!$B$117="jednotka",M47,IF('List č. 06'!$B$117="jiné",M73,IF('List č. 06'!$B$117="právo stavby",M60,""))))))</f>
        <v/>
      </c>
    </row>
    <row r="129" spans="7:18" x14ac:dyDescent="0.25">
      <c r="L129" s="1" t="str">
        <f>IF('List č. 06'!$B$117="vyberte druh nemovité věci","",IF('List č. 06'!$B$117="pozemek",M22,IF('List č. 06'!$B$117="stavba",M35,IF('List č. 06'!$B$117="jednotka",M48,IF('List č. 06'!$B$117="jiné",M74,IF('List č. 06'!$B$117="právo stavby",M61,""))))))</f>
        <v/>
      </c>
      <c r="N129" s="4"/>
      <c r="O129" s="4"/>
    </row>
    <row r="130" spans="7:18" x14ac:dyDescent="0.25">
      <c r="G130" s="4"/>
      <c r="H130" s="4"/>
      <c r="L130" s="1" t="str">
        <f>IF('List č. 06'!$B$117="vyberte druh nemovité věci","",IF('List č. 06'!$B$117="pozemek",M23,IF('List č. 06'!$B$117="stavba",M36,IF('List č. 06'!$B$117="jednotka",M49,IF('List č. 06'!$B$117="jiné",M75,IF('List č. 06'!$B$117="právo stavby",M62,""))))))</f>
        <v/>
      </c>
    </row>
    <row r="131" spans="7:18" x14ac:dyDescent="0.25">
      <c r="L131" s="1" t="str">
        <f>IF('List č. 06'!$B$117="vyberte druh nemovité věci","",IF('List č. 06'!$B$117="pozemek",M24,IF('List č. 06'!$B$117="stavba",M37,IF('List č. 06'!$B$117="jednotka",M50,IF('List č. 06'!$B$117="jiné",M76,IF('List č. 06'!$B$117="právo stavby",M63,""))))))</f>
        <v/>
      </c>
      <c r="Q131" s="4"/>
      <c r="R131" s="4"/>
    </row>
    <row r="132" spans="7:18" x14ac:dyDescent="0.25">
      <c r="L132" s="1" t="str">
        <f>IF('List č. 06'!$B$117="vyberte druh nemovité věci","",IF('List č. 06'!$B$117="pozemek",M25,IF('List č. 06'!$B$117="stavba",M38,IF('List č. 06'!$B$117="jednotka",M51,IF('List č. 06'!$B$117="jiné",M77,IF('List č. 06'!$B$117="právo stavby",M64,""))))))</f>
        <v/>
      </c>
    </row>
    <row r="133" spans="7:18" x14ac:dyDescent="0.25">
      <c r="L133" s="1" t="str">
        <f>IF('List č. 06'!$B$117="vyberte druh nemovité věci","",IF('List č. 06'!$B$117="pozemek",M26,IF('List č. 06'!$B$117="stavba",M39,IF('List č. 06'!$B$117="jednotka",M52,IF('List č. 06'!$B$117="jiné",M78,IF('List č. 06'!$B$117="právo stavby",M65,""))))))</f>
        <v/>
      </c>
    </row>
    <row r="134" spans="7:18" x14ac:dyDescent="0.25">
      <c r="L134" s="181" t="s">
        <v>260</v>
      </c>
    </row>
    <row r="135" spans="7:18" x14ac:dyDescent="0.25">
      <c r="L135" s="1" t="str">
        <f>IF('List č. 06'!$B$128="vyberte druh nemovité věci","Vyberte specifikaci druhu",IF('List č. 06'!$B$128="pozemek",M16,IF('List č. 06'!$B$128="stavba",M29,IF('List č. 06'!$B$128="jednotka",M42,IF('List č. 06'!$B$128="jiné",M68,IF('List č. 06'!$B$128="právo stavby",M55,""))))))</f>
        <v>Vyberte specifikaci druhu</v>
      </c>
    </row>
    <row r="136" spans="7:18" x14ac:dyDescent="0.25">
      <c r="L136" s="1" t="str">
        <f>IF('List č. 06'!$B$128="vyberte druh nemovité věci","Nezvolili jste druh nemovité věci",IF('List č. 06'!$B$128="pozemek",M17,IF('List č. 06'!$B$128="stavba",M30,IF('List č. 06'!$B$128="jednotka",M43,IF('List č. 06'!$B$128="jiné",M69,IF('List č. 06'!$B$128="právo stavby",M56,""))))))</f>
        <v>Nezvolili jste druh nemovité věci</v>
      </c>
    </row>
    <row r="137" spans="7:18" x14ac:dyDescent="0.25">
      <c r="L137" s="1" t="str">
        <f>IF('List č. 06'!$B$128="vyberte druh nemovité věci","",IF('List č. 06'!$B$128="pozemek",M18,IF('List č. 06'!$B$128="stavba",M31,IF('List č. 06'!$B$128="jednotka",M44,IF('List č. 06'!$B$128="jiné",M70,IF('List č. 06'!$B$128="právo stavby",M57,""))))))</f>
        <v/>
      </c>
    </row>
    <row r="138" spans="7:18" x14ac:dyDescent="0.25">
      <c r="L138" s="1" t="str">
        <f>IF('List č. 06'!$B$128="vyberte druh nemovité věci","",IF('List č. 06'!$B$128="pozemek",M19,IF('List č. 06'!$B$128="stavba",M32,IF('List č. 06'!$B$128="jednotka",M45,IF('List č. 06'!$B$128="jiné",M71,IF('List č. 06'!$B$128="právo stavby",M58,""))))))</f>
        <v/>
      </c>
    </row>
    <row r="139" spans="7:18" x14ac:dyDescent="0.25">
      <c r="L139" s="1" t="str">
        <f>IF('List č. 06'!$B$128="vyberte druh nemovité věci","",IF('List č. 06'!$B$128="pozemek",M20,IF('List č. 06'!$B$128="stavba",M33,IF('List č. 06'!$B$128="jednotka",M46,IF('List č. 06'!$B$128="jiné",M72,IF('List č. 06'!$B$128="právo stavby",M59,""))))))</f>
        <v/>
      </c>
    </row>
    <row r="140" spans="7:18" x14ac:dyDescent="0.25">
      <c r="L140" s="1" t="str">
        <f>IF('List č. 06'!$B$128="vyberte druh nemovité věci","",IF('List č. 06'!$B$128="pozemek",M21,IF('List č. 06'!$B$128="stavba",M34,IF('List č. 06'!$B$128="jednotka",M47,IF('List č. 06'!$B$128="jiné",M73,IF('List č. 06'!$B$128="právo stavby",M60,""))))))</f>
        <v/>
      </c>
    </row>
    <row r="141" spans="7:18" x14ac:dyDescent="0.25">
      <c r="L141" s="1" t="str">
        <f>IF('List č. 06'!$B$128="vyberte druh nemovité věci","",IF('List č. 06'!$B$128="pozemek",M22,IF('List č. 06'!$B$128="stavba",M35,IF('List č. 06'!$B$128="jednotka",M48,IF('List č. 06'!$B$128="jiné",M74,IF('List č. 06'!$B$128="právo stavby",M61,""))))))</f>
        <v/>
      </c>
    </row>
    <row r="142" spans="7:18" x14ac:dyDescent="0.25">
      <c r="L142" s="1" t="str">
        <f>IF('List č. 06'!$B$128="vyberte druh nemovité věci","",IF('List č. 06'!$B$128="pozemek",M23,IF('List č. 06'!$B$128="stavba",M36,IF('List č. 06'!$B$128="jednotka",M49,IF('List č. 06'!$B$128="jiné",M75,IF('List č. 06'!$B$128="právo stavby",M62,""))))))</f>
        <v/>
      </c>
    </row>
    <row r="143" spans="7:18" x14ac:dyDescent="0.25">
      <c r="L143" s="1" t="str">
        <f>IF('List č. 06'!$B$128="vyberte druh nemovité věci","",IF('List č. 06'!$B$128="pozemek",M24,IF('List č. 06'!$B$128="stavba",M37,IF('List č. 06'!$B$128="jednotka",M50,IF('List č. 06'!$B$128="jiné",M76,IF('List č. 06'!$B$128="právo stavby",M63,""))))))</f>
        <v/>
      </c>
    </row>
    <row r="144" spans="7:18" x14ac:dyDescent="0.25">
      <c r="L144" s="1" t="str">
        <f>IF('List č. 06'!$B$128="vyberte druh nemovité věci","",IF('List č. 06'!$B$128="pozemek",M25,IF('List č. 06'!$B$128="stavba",M38,IF('List č. 06'!$B$128="jednotka",M51,IF('List č. 06'!$B$128="jiné",M77,IF('List č. 06'!$B$128="právo stavby",M64,""))))))</f>
        <v/>
      </c>
    </row>
    <row r="145" spans="12:12" x14ac:dyDescent="0.25">
      <c r="L145" s="1" t="str">
        <f>IF('List č. 06'!$B$128="vyberte druh nemovité věci","",IF('List č. 06'!$B$128="pozemek",M26,IF('List č. 06'!$B$128="stavba",M39,IF('List č. 06'!$B$128="jednotka",M52,IF('List č. 06'!$B$128="jiné",M78,IF('List č. 06'!$B$128="právo stavby",M65,""))))))</f>
        <v/>
      </c>
    </row>
    <row r="146" spans="12:12" x14ac:dyDescent="0.25">
      <c r="L146" s="181" t="s">
        <v>261</v>
      </c>
    </row>
    <row r="147" spans="12:12" x14ac:dyDescent="0.25">
      <c r="L147" s="1" t="str">
        <f>IF('List č. 06'!$B$139="vyberte druh nemovité věci","Vyberte specifikaci druhu",IF('List č. 06'!$B$139="pozemek",M16,IF('List č. 06'!$B$139="stavba",M29,IF('List č. 06'!$B$139="jednotka",M42,IF('List č. 06'!$B$139="jiné",M68,IF('List č. 06'!$B$139="právo stavby",M55,""))))))</f>
        <v>Vyberte specifikaci druhu</v>
      </c>
    </row>
    <row r="148" spans="12:12" x14ac:dyDescent="0.25">
      <c r="L148" s="1" t="str">
        <f>IF('List č. 06'!$B$139="vyberte druh nemovité věci","Nezvolili jste druh nemovité věci",IF('List č. 06'!$B$139="pozemek",M17,IF('List č. 06'!$B$139="stavba",M30,IF('List č. 06'!$B$139="jednotka",M43,IF('List č. 06'!$B$139="jiné",M69,IF('List č. 06'!$B$139="právo stavby",M56,""))))))</f>
        <v>Nezvolili jste druh nemovité věci</v>
      </c>
    </row>
    <row r="149" spans="12:12" x14ac:dyDescent="0.25">
      <c r="L149" s="1" t="str">
        <f>IF('List č. 06'!$B$139="vyberte druh nemovité věci","",IF('List č. 06'!$B$139="pozemek",M18,IF('List č. 06'!$B$139="stavba",M31,IF('List č. 06'!$B$139="jednotka",M44,IF('List č. 06'!$B$139="jiné",M70,IF('List č. 06'!$B$139="právo stavby",M57,""))))))</f>
        <v/>
      </c>
    </row>
    <row r="150" spans="12:12" x14ac:dyDescent="0.25">
      <c r="L150" s="1" t="str">
        <f>IF('List č. 06'!$B$139="vyberte druh nemovité věci","",IF('List č. 06'!$B$139="pozemek",M19,IF('List č. 06'!$B$139="stavba",M32,IF('List č. 06'!$B$139="jednotka",M45,IF('List č. 06'!$B$139="jiné",M71,IF('List č. 06'!$B$139="právo stavby",M58,""))))))</f>
        <v/>
      </c>
    </row>
    <row r="151" spans="12:12" x14ac:dyDescent="0.25">
      <c r="L151" s="1" t="str">
        <f>IF('List č. 06'!$B$139="vyberte druh nemovité věci","",IF('List č. 06'!$B$139="pozemek",M20,IF('List č. 06'!$B$139="stavba",M33,IF('List č. 06'!$B$139="jednotka",M46,IF('List č. 06'!$B$139="jiné",M72,IF('List č. 06'!$B$139="právo stavby",M59,""))))))</f>
        <v/>
      </c>
    </row>
    <row r="152" spans="12:12" x14ac:dyDescent="0.25">
      <c r="L152" s="1" t="str">
        <f>IF('List č. 06'!$B$139="vyberte druh nemovité věci","",IF('List č. 06'!$B$139="pozemek",M21,IF('List č. 06'!$B$139="stavba",M34,IF('List č. 06'!$B$139="jednotka",M47,IF('List č. 06'!$B$139="jiné",M73,IF('List č. 06'!$B$139="právo stavby",M60,""))))))</f>
        <v/>
      </c>
    </row>
    <row r="153" spans="12:12" x14ac:dyDescent="0.25">
      <c r="L153" s="1" t="str">
        <f>IF('List č. 06'!$B$139="vyberte druh nemovité věci","",IF('List č. 06'!$B$139="pozemek",M22,IF('List č. 06'!$B$139="stavba",M35,IF('List č. 06'!$B$139="jednotka",M48,IF('List č. 06'!$B$139="jiné",M74,IF('List č. 06'!$B$139="právo stavby",M61,""))))))</f>
        <v/>
      </c>
    </row>
    <row r="154" spans="12:12" x14ac:dyDescent="0.25">
      <c r="L154" s="1" t="str">
        <f>IF('List č. 06'!$B$139="vyberte druh nemovité věci","",IF('List č. 06'!$B$139="pozemek",M23,IF('List č. 06'!$B$139="stavba",M36,IF('List č. 06'!$B$139="jednotka",M49,IF('List č. 06'!$B$139="jiné",M75,IF('List č. 06'!$B$139="právo stavby",M62,""))))))</f>
        <v/>
      </c>
    </row>
    <row r="155" spans="12:12" x14ac:dyDescent="0.25">
      <c r="L155" s="1" t="str">
        <f>IF('List č. 06'!$B$139="vyberte druh nemovité věci","",IF('List č. 06'!$B$139="pozemek",M24,IF('List č. 06'!$B$139="stavba",M37,IF('List č. 06'!$B$139="jednotka",M50,IF('List č. 06'!$B$139="jiné",M76,IF('List č. 06'!$B$139="právo stavby",M63,""))))))</f>
        <v/>
      </c>
    </row>
    <row r="156" spans="12:12" x14ac:dyDescent="0.25">
      <c r="L156" s="1" t="str">
        <f>IF('List č. 06'!$B$139="vyberte druh nemovité věci","",IF('List č. 06'!$B$139="pozemek",M25,IF('List č. 06'!$B$139="stavba",M38,IF('List č. 06'!$B$139="jednotka",M51,IF('List č. 06'!$B$139="jiné",M77,IF('List č. 06'!$B$139="právo stavby",M64,""))))))</f>
        <v/>
      </c>
    </row>
    <row r="157" spans="12:12" x14ac:dyDescent="0.25">
      <c r="L157" s="1" t="str">
        <f>IF('List č. 06'!$B$139="vyberte druh nemovité věci","",IF('List č. 06'!$B$139="pozemek",M26,IF('List č. 06'!$B$139="stavba",M39,IF('List č. 06'!$B$139="jednotka",M52,IF('List č. 06'!$B$139="jiné",M78,IF('List č. 06'!$B$139="právo stavby",M65,""))))))</f>
        <v/>
      </c>
    </row>
  </sheetData>
  <conditionalFormatting sqref="A84 E96 A97 F100 A101:D101 P101 S101:V101 Z101 N103:O103 G104:H104 Q105:R105 A106 E107:E108 F111:F112 A112:D113 P112:P113 S112:V113 Z112:Z113 N114:O115 G115:H116 Q116:R117 I120:K120 I131:K132">
    <cfRule type="containsText" dxfId="55" priority="33" operator="containsText" text="Vyberte typ vlastnictví">
      <formula>NOT(ISERROR(SEARCH("Vyberte typ vlastnictví",A84)))</formula>
    </cfRule>
  </conditionalFormatting>
  <conditionalFormatting sqref="A1:V1 X1 Z1 W1:W24 L3:M13 T4:T6 O6 E13:E71 L15:L26 T16:T18 O17 F17:F75 D18 A18:C76 P18:P76 U18:U76 N21:O22 S21:T76 G21:H79 M21:M1048576 Q22:R80 V24:V76 Z24:Z76 N24:O78 D43:D76 K73 E73:E1048576 F77:F1048576 A78:D1048576 P78:P1048576 S78:V1048576 Z78:Z1048576 N80:O1048576 G81:H1048576 Q82:R1048576 K86:K1048576 L89:L1048576 I108:J1048576">
    <cfRule type="cellIs" dxfId="54" priority="505" operator="equal">
      <formula>$AB$14</formula>
    </cfRule>
  </conditionalFormatting>
  <conditionalFormatting sqref="J1:M1 I1:I11 L2:L26 M2:M32 K7 M34:M49 M51:M1048576 K73 K86:K1048576 L89:L1048576 I108:J1048576">
    <cfRule type="containsText" dxfId="53" priority="24" operator="containsText" text="Vyberte druh">
      <formula>NOT(ISERROR(SEARCH("Vyberte druh",I1)))</formula>
    </cfRule>
    <cfRule type="containsText" dxfId="52" priority="25" operator="containsText" text="Vyberte typ vlastnictví">
      <formula>NOT(ISERROR(SEARCH("Vyberte typ vlastnictví",I1)))</formula>
    </cfRule>
    <cfRule type="containsText" dxfId="51" priority="26" operator="containsText" text="Vyberte druh nemovité věci">
      <formula>NOT(ISERROR(SEARCH("Vyberte druh nemovité věci",I1)))</formula>
    </cfRule>
    <cfRule type="containsText" dxfId="50" priority="27" operator="containsText" text="Vyberte druh činnosti">
      <formula>NOT(ISERROR(SEARCH("Vyberte druh činnosti",I1)))</formula>
    </cfRule>
    <cfRule type="containsText" dxfId="49" priority="28" operator="containsText" text="Vyberte způsob">
      <formula>NOT(ISERROR(SEARCH("Vyberte způsob",I1)))</formula>
    </cfRule>
    <cfRule type="containsText" dxfId="48" priority="29" operator="containsText" text="Vyberte předmět">
      <formula>NOT(ISERROR(SEARCH("Vyberte předmět",I1)))</formula>
    </cfRule>
    <cfRule type="containsText" dxfId="47" priority="30" operator="containsText" text="Vyberte druh orgánu">
      <formula>NOT(ISERROR(SEARCH("Vyberte druh orgánu",I1)))</formula>
    </cfRule>
    <cfRule type="cellIs" dxfId="46" priority="540" operator="equal">
      <formula>$AT$3</formula>
    </cfRule>
  </conditionalFormatting>
  <conditionalFormatting sqref="J1:M1 X1 B1:B5 F1:F5 U1:V5 Z1:Z5 G1:H6 O1:P6 E1:E7 A1:A8 C1:C8 Q1:R9 I1:I11 N1:N11 S1:T12 D1:D18 W1:W24 L2:L26 M2:M1048576 K7 O8:O11 B8:B1048576 U8:U1048576 P9:P1048576 A11 C11:C1048576 Q13 G13:H16 O13:O17 R13:R18 E13:E1048576 T14:T18 A15:A1048576 F16:F1048576 G20:H1048576 N21:O22 S21:T1048576 Q22:R1048576 N24:O1048576 V24:V1048576 Z24:Z1048576 D43:D1048576 K73 K86:K1048576 L89:L1048576 I108:J1048576">
    <cfRule type="cellIs" dxfId="45" priority="23" operator="equal">
      <formula>#REF!</formula>
    </cfRule>
    <cfRule type="cellIs" dxfId="44" priority="461" operator="equal">
      <formula>$AJ$14</formula>
    </cfRule>
  </conditionalFormatting>
  <conditionalFormatting sqref="T1:T2 S1:S11 T7:T11 E123:E125 E127:E128 F127:F129 A128:D130 P128:P130 S128:V130 Z128:Z130 N130:O132 F131:F132 G131:H133 A132:D133 P132:P133 S132:V133 Z132:Z133 Q132:R134 N134:O135 G135:H136 Q136:R137 I147:K149 M147:M149 I151:K152 M151:M152 L157:L159 L161:L162">
    <cfRule type="containsText" dxfId="43" priority="32" operator="containsText" text="Vyberte druh příjmu">
      <formula>NOT(ISERROR(SEARCH("Vyberte druh příjmu",A1)))</formula>
    </cfRule>
  </conditionalFormatting>
  <dataValidations disablePrompts="1" count="1">
    <dataValidation type="list" allowBlank="1" showInputMessage="1" showErrorMessage="1" sqref="E58 A61 A56 B63:C63 G60:H60 F56 B57:D57 G78:H78 F74:H74 B71:D71 G93:H94 F89:F90 E70:F70 B75:D75 B90:D91 G66:H66 F62 A48 E85:E86 E66 E52" xr:uid="{00000000-0002-0000-0100-000000000000}">
      <formula1>#REF!</formula1>
    </dataValidation>
  </dataValidations>
  <pageMargins left="0.7" right="0.7" top="0.78740157499999996" bottom="0.78740157499999996" header="0.3" footer="0.3"/>
  <pageSetup paperSize="9" orientation="portrait" horizontalDpi="0" verticalDpi="0" r:id="rId1"/>
  <drawing r:id="rId2"/>
  <legacyDrawing r:id="rId3"/>
  <controls>
    <mc:AlternateContent xmlns:mc="http://schemas.openxmlformats.org/markup-compatibility/2006">
      <mc:Choice Requires="x14">
        <control shapeId="16404" r:id="rId4" name="CommandButton2">
          <controlPr autoLine="0" r:id="rId5">
            <anchor moveWithCells="1">
              <from>
                <xdr:col>4</xdr:col>
                <xdr:colOff>85725</xdr:colOff>
                <xdr:row>13</xdr:row>
                <xdr:rowOff>47625</xdr:rowOff>
              </from>
              <to>
                <xdr:col>4</xdr:col>
                <xdr:colOff>1000125</xdr:colOff>
                <xdr:row>14</xdr:row>
                <xdr:rowOff>161925</xdr:rowOff>
              </to>
            </anchor>
          </controlPr>
        </control>
      </mc:Choice>
      <mc:Fallback>
        <control shapeId="16404" r:id="rId4" name="CommandButton2"/>
      </mc:Fallback>
    </mc:AlternateContent>
    <mc:AlternateContent xmlns:mc="http://schemas.openxmlformats.org/markup-compatibility/2006">
      <mc:Choice Requires="x14">
        <control shapeId="16403" r:id="rId6" name="CommandButton1">
          <controlPr autoLine="0" autoPict="0" r:id="rId7">
            <anchor moveWithCells="1">
              <from>
                <xdr:col>3</xdr:col>
                <xdr:colOff>200025</xdr:colOff>
                <xdr:row>10</xdr:row>
                <xdr:rowOff>28575</xdr:rowOff>
              </from>
              <to>
                <xdr:col>3</xdr:col>
                <xdr:colOff>1409700</xdr:colOff>
                <xdr:row>11</xdr:row>
                <xdr:rowOff>142875</xdr:rowOff>
              </to>
            </anchor>
          </controlPr>
        </control>
      </mc:Choice>
      <mc:Fallback>
        <control shapeId="16403" r:id="rId6" name="CommandButton1"/>
      </mc:Fallback>
    </mc:AlternateContent>
    <mc:AlternateContent xmlns:mc="http://schemas.openxmlformats.org/markup-compatibility/2006">
      <mc:Choice Requires="x14">
        <control shapeId="16392" r:id="rId8" name="Button 8">
          <controlPr defaultSize="0" print="0" autoFill="0" autoPict="0" macro="[0]!PDF_odskrtavani">
            <anchor moveWithCells="1" sizeWithCells="1">
              <from>
                <xdr:col>0</xdr:col>
                <xdr:colOff>9525</xdr:colOff>
                <xdr:row>10</xdr:row>
                <xdr:rowOff>9525</xdr:rowOff>
              </from>
              <to>
                <xdr:col>0</xdr:col>
                <xdr:colOff>1800225</xdr:colOff>
                <xdr:row>11</xdr:row>
                <xdr:rowOff>171450</xdr:rowOff>
              </to>
            </anchor>
          </controlPr>
        </control>
      </mc:Choice>
    </mc:AlternateContent>
    <mc:AlternateContent xmlns:mc="http://schemas.openxmlformats.org/markup-compatibility/2006">
      <mc:Choice Requires="x14">
        <control shapeId="16393" r:id="rId9" name="Button 9">
          <controlPr defaultSize="0" print="0" autoFill="0" autoPict="0" macro="[0]!Excel_zaskrtnuti">
            <anchor moveWithCells="1" sizeWithCells="1">
              <from>
                <xdr:col>0</xdr:col>
                <xdr:colOff>9525</xdr:colOff>
                <xdr:row>13</xdr:row>
                <xdr:rowOff>0</xdr:rowOff>
              </from>
              <to>
                <xdr:col>0</xdr:col>
                <xdr:colOff>1790700</xdr:colOff>
                <xdr:row>14</xdr:row>
                <xdr:rowOff>152400</xdr:rowOff>
              </to>
            </anchor>
          </controlPr>
        </control>
      </mc:Choice>
    </mc:AlternateContent>
    <mc:AlternateContent xmlns:mc="http://schemas.openxmlformats.org/markup-compatibility/2006">
      <mc:Choice Requires="x14">
        <control shapeId="16395" r:id="rId10" name="Button 11">
          <controlPr defaultSize="0" print="0" autoFill="0" autoPict="0" macro="[0]!Excel_Zobrazeni">
            <anchor moveWithCells="1" sizeWithCells="1">
              <from>
                <xdr:col>1</xdr:col>
                <xdr:colOff>47625</xdr:colOff>
                <xdr:row>13</xdr:row>
                <xdr:rowOff>0</xdr:rowOff>
              </from>
              <to>
                <xdr:col>1</xdr:col>
                <xdr:colOff>1533525</xdr:colOff>
                <xdr:row>14</xdr:row>
                <xdr:rowOff>180975</xdr:rowOff>
              </to>
            </anchor>
          </controlPr>
        </control>
      </mc:Choice>
    </mc:AlternateContent>
    <mc:AlternateContent xmlns:mc="http://schemas.openxmlformats.org/markup-compatibility/2006">
      <mc:Choice Requires="x14">
        <control shapeId="16398" r:id="rId11" name="Button 14">
          <controlPr defaultSize="0" print="0" autoFill="0" autoPict="0" macro="[0]!Excel_Zobrazeni2">
            <anchor moveWithCells="1" sizeWithCells="1">
              <from>
                <xdr:col>1</xdr:col>
                <xdr:colOff>38100</xdr:colOff>
                <xdr:row>15</xdr:row>
                <xdr:rowOff>47625</xdr:rowOff>
              </from>
              <to>
                <xdr:col>1</xdr:col>
                <xdr:colOff>1524000</xdr:colOff>
                <xdr:row>17</xdr:row>
                <xdr:rowOff>19050</xdr:rowOff>
              </to>
            </anchor>
          </controlPr>
        </control>
      </mc:Choice>
    </mc:AlternateContent>
    <mc:AlternateContent xmlns:mc="http://schemas.openxmlformats.org/markup-compatibility/2006">
      <mc:Choice Requires="x14">
        <control shapeId="16399" r:id="rId12" name="Button 15">
          <controlPr defaultSize="0" print="0" autoFill="0" autoPict="0" macro="[0]!PDF_zobrazeni">
            <anchor moveWithCells="1" sizeWithCells="1">
              <from>
                <xdr:col>1</xdr:col>
                <xdr:colOff>38100</xdr:colOff>
                <xdr:row>10</xdr:row>
                <xdr:rowOff>9525</xdr:rowOff>
              </from>
              <to>
                <xdr:col>1</xdr:col>
                <xdr:colOff>1543050</xdr:colOff>
                <xdr:row>11</xdr:row>
                <xdr:rowOff>161925</xdr:rowOff>
              </to>
            </anchor>
          </controlPr>
        </control>
      </mc:Choice>
    </mc:AlternateContent>
    <mc:AlternateContent xmlns:mc="http://schemas.openxmlformats.org/markup-compatibility/2006">
      <mc:Choice Requires="x14">
        <control shapeId="16400" r:id="rId13" name="Button 16">
          <controlPr defaultSize="0" print="0" autoFill="0" autoPict="0" macro="[0]!Základní_poučení_Excel">
            <anchor moveWithCells="1" sizeWithCells="1">
              <from>
                <xdr:col>2</xdr:col>
                <xdr:colOff>66675</xdr:colOff>
                <xdr:row>13</xdr:row>
                <xdr:rowOff>9525</xdr:rowOff>
              </from>
              <to>
                <xdr:col>2</xdr:col>
                <xdr:colOff>1524000</xdr:colOff>
                <xdr:row>14</xdr:row>
                <xdr:rowOff>276225</xdr:rowOff>
              </to>
            </anchor>
          </controlPr>
        </control>
      </mc:Choice>
    </mc:AlternateContent>
    <mc:AlternateContent xmlns:mc="http://schemas.openxmlformats.org/markup-compatibility/2006">
      <mc:Choice Requires="x14">
        <control shapeId="16401" r:id="rId14" name="Button 17">
          <controlPr defaultSize="0" print="0" autoFill="0" autoPict="0" macro="[0]!Základní_poučení_PDF">
            <anchor moveWithCells="1" sizeWithCells="1">
              <from>
                <xdr:col>2</xdr:col>
                <xdr:colOff>57150</xdr:colOff>
                <xdr:row>10</xdr:row>
                <xdr:rowOff>9525</xdr:rowOff>
              </from>
              <to>
                <xdr:col>2</xdr:col>
                <xdr:colOff>1552575</xdr:colOff>
                <xdr:row>12</xdr:row>
                <xdr:rowOff>0</xdr:rowOff>
              </to>
            </anchor>
          </controlPr>
        </control>
      </mc:Choice>
    </mc:AlternateContent>
    <mc:AlternateContent xmlns:mc="http://schemas.openxmlformats.org/markup-compatibility/2006">
      <mc:Choice Requires="x14">
        <control shapeId="16402" r:id="rId15" name="Button 18">
          <controlPr defaultSize="0" print="0" autoFill="0" autoPict="0" macro="[0]!Skrytí_listu_Data_Excel">
            <anchor moveWithCells="1" sizeWithCells="1">
              <from>
                <xdr:col>3</xdr:col>
                <xdr:colOff>85725</xdr:colOff>
                <xdr:row>13</xdr:row>
                <xdr:rowOff>19050</xdr:rowOff>
              </from>
              <to>
                <xdr:col>3</xdr:col>
                <xdr:colOff>1504950</xdr:colOff>
                <xdr:row>15</xdr:row>
                <xdr:rowOff>0</xdr:rowOff>
              </to>
            </anchor>
          </controlPr>
        </control>
      </mc:Choice>
    </mc:AlternateContent>
  </controls>
  <tableParts count="16">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2"/>
  <dimension ref="A1:G84"/>
  <sheetViews>
    <sheetView showGridLines="0" showRowColHeaders="0" showRuler="0" zoomScale="125" zoomScaleNormal="125" zoomScalePageLayoutView="125" workbookViewId="0">
      <selection activeCell="B5" sqref="B5:C5"/>
    </sheetView>
  </sheetViews>
  <sheetFormatPr defaultColWidth="9.28515625" defaultRowHeight="15" x14ac:dyDescent="0.25"/>
  <cols>
    <col min="1" max="1" width="21.5703125" customWidth="1"/>
    <col min="2" max="2" width="59.42578125" customWidth="1"/>
    <col min="3" max="3" width="4.28515625" customWidth="1"/>
    <col min="4" max="4" width="1.42578125" customWidth="1"/>
    <col min="5" max="5" width="9.28515625" hidden="1" customWidth="1"/>
    <col min="7" max="7" width="32.42578125" customWidth="1"/>
  </cols>
  <sheetData>
    <row r="1" spans="1:7" ht="14.45" customHeight="1" x14ac:dyDescent="0.25">
      <c r="A1" s="365" t="str">
        <f>IF(Data!W2=1,"Prazdný list netiskněte. Vyplňte pouze v případě, že počet políček v Oznámení nebude dostatečný.","Vytiskněte a vyplňte pouze v případě, že počet políček v Oznámení nebude dostatečný")</f>
        <v>Prazdný list netiskněte. Vyplňte pouze v případě, že počet políček v Oznámení nebude dostatečný.</v>
      </c>
      <c r="B1" s="365"/>
      <c r="C1" s="365"/>
      <c r="D1" s="365"/>
      <c r="E1" s="171">
        <f>Data!W2</f>
        <v>1</v>
      </c>
      <c r="G1" s="2"/>
    </row>
    <row r="2" spans="1:7" ht="14.45" customHeight="1" x14ac:dyDescent="0.25">
      <c r="A2" s="238"/>
      <c r="B2" s="238"/>
      <c r="C2" s="238"/>
      <c r="D2" s="238"/>
      <c r="G2" s="221"/>
    </row>
    <row r="3" spans="1:7" ht="14.45" customHeight="1" x14ac:dyDescent="0.25">
      <c r="A3" s="160" t="s">
        <v>325</v>
      </c>
      <c r="B3" s="366" t="s">
        <v>166</v>
      </c>
      <c r="C3" s="366"/>
      <c r="G3" s="1"/>
    </row>
    <row r="4" spans="1:7" ht="14.45" customHeight="1" x14ac:dyDescent="0.25">
      <c r="A4" s="84"/>
      <c r="B4" s="84" t="s">
        <v>82</v>
      </c>
      <c r="C4" s="100"/>
      <c r="G4" s="1"/>
    </row>
    <row r="5" spans="1:7" ht="14.45" customHeight="1" x14ac:dyDescent="0.25">
      <c r="A5" s="3" t="s">
        <v>169</v>
      </c>
      <c r="B5" s="361" t="str">
        <f>IF(Oznámení!B8="","",CONCATENATE(Oznámení!B8,", nar. ",TEXT(Oznámení!B9,"dd.mm.rrrr")))</f>
        <v/>
      </c>
      <c r="C5" s="362"/>
      <c r="G5" s="1"/>
    </row>
    <row r="6" spans="1:7" ht="14.45" customHeight="1" x14ac:dyDescent="0.25">
      <c r="A6" s="3" t="s">
        <v>170</v>
      </c>
      <c r="B6" s="361" t="str">
        <f>IF(Oznámení!B22="","",Oznámení!B22)</f>
        <v/>
      </c>
      <c r="C6" s="362"/>
      <c r="G6" s="21"/>
    </row>
    <row r="7" spans="1:7" ht="14.45" customHeight="1" x14ac:dyDescent="0.25">
      <c r="A7" s="3" t="s">
        <v>108</v>
      </c>
      <c r="B7" s="361" t="str">
        <f>IF(Data!W2=1,"Průběžné oznámení; řádné",IF(Data!W2=2,"Průběžné oznámení; doplnění",IF(Data!W2=0,"Průběžné oznámení;       ⃝   řádné              ⃝   doplnění")))</f>
        <v>Průběžné oznámení; řádné</v>
      </c>
      <c r="C7" s="362"/>
      <c r="G7" s="51"/>
    </row>
    <row r="8" spans="1:7" ht="14.45" customHeight="1" x14ac:dyDescent="0.25">
      <c r="A8" s="3" t="s">
        <v>164</v>
      </c>
      <c r="B8" s="363" t="str">
        <f>IF(Oznámení!B34="",CONCATENATE(TEXT(Oznámení!B32,"dd.mm.rrrr")),Oznámení!B34)</f>
        <v>1.1.2024—31.12.2024</v>
      </c>
      <c r="C8" s="364"/>
      <c r="G8" s="24"/>
    </row>
    <row r="9" spans="1:7" ht="14.45" customHeight="1" x14ac:dyDescent="0.25">
      <c r="A9" s="304" t="s">
        <v>293</v>
      </c>
      <c r="B9" s="305"/>
      <c r="C9" s="306"/>
      <c r="G9" s="1"/>
    </row>
    <row r="10" spans="1:7" ht="14.45" customHeight="1" x14ac:dyDescent="0.25">
      <c r="A10" s="307"/>
      <c r="B10" s="308"/>
      <c r="C10" s="309"/>
    </row>
    <row r="11" spans="1:7" x14ac:dyDescent="0.25">
      <c r="A11" s="50" t="s">
        <v>306</v>
      </c>
      <c r="B11" s="67"/>
    </row>
    <row r="12" spans="1:7" x14ac:dyDescent="0.25">
      <c r="A12" s="50" t="str">
        <f>IF(Data!W2=0,"Způsob 7)*  �","Způsob 7)*")</f>
        <v>Způsob 7)*</v>
      </c>
      <c r="B12" s="166" t="s">
        <v>36</v>
      </c>
    </row>
    <row r="13" spans="1:7" ht="14.45" customHeight="1" x14ac:dyDescent="0.25">
      <c r="A13" s="311" t="s">
        <v>307</v>
      </c>
      <c r="B13" s="311"/>
      <c r="C13" s="311"/>
    </row>
    <row r="14" spans="1:7" x14ac:dyDescent="0.25">
      <c r="A14" s="50" t="str">
        <f>IF(C9="NE","Obec, PSČ, stát","Obec*, PSČ*, stát*")</f>
        <v>Obec*, PSČ*, stát*</v>
      </c>
      <c r="B14" s="65"/>
    </row>
    <row r="15" spans="1:7" x14ac:dyDescent="0.25">
      <c r="A15" s="50" t="s">
        <v>150</v>
      </c>
      <c r="B15" s="65"/>
    </row>
    <row r="16" spans="1:7" ht="15.75" thickBot="1" x14ac:dyDescent="0.3">
      <c r="A16" s="124" t="s">
        <v>294</v>
      </c>
      <c r="B16" s="101"/>
      <c r="C16" s="102"/>
    </row>
    <row r="17" spans="1:3" ht="15.75" thickTop="1" x14ac:dyDescent="0.25">
      <c r="A17" s="50" t="s">
        <v>306</v>
      </c>
      <c r="B17" s="67"/>
    </row>
    <row r="18" spans="1:3" x14ac:dyDescent="0.25">
      <c r="A18" s="50" t="str">
        <f>IF(Data!W2=0,"Způsob 7)*  �","Způsob 7)*")</f>
        <v>Způsob 7)*</v>
      </c>
      <c r="B18" s="166" t="s">
        <v>36</v>
      </c>
    </row>
    <row r="19" spans="1:3" ht="14.45" customHeight="1" x14ac:dyDescent="0.25">
      <c r="A19" s="311" t="s">
        <v>307</v>
      </c>
      <c r="B19" s="311"/>
      <c r="C19" s="311"/>
    </row>
    <row r="20" spans="1:3" x14ac:dyDescent="0.25">
      <c r="A20" s="50" t="s">
        <v>117</v>
      </c>
      <c r="B20" s="65"/>
    </row>
    <row r="21" spans="1:3" x14ac:dyDescent="0.25">
      <c r="A21" s="50" t="s">
        <v>150</v>
      </c>
      <c r="B21" s="65"/>
    </row>
    <row r="22" spans="1:3" ht="15.75" thickBot="1" x14ac:dyDescent="0.3">
      <c r="A22" s="124" t="s">
        <v>294</v>
      </c>
      <c r="B22" s="101"/>
      <c r="C22" s="102"/>
    </row>
    <row r="23" spans="1:3" ht="15.75" thickTop="1" x14ac:dyDescent="0.25">
      <c r="A23" s="50" t="s">
        <v>306</v>
      </c>
      <c r="B23" s="67"/>
    </row>
    <row r="24" spans="1:3" x14ac:dyDescent="0.25">
      <c r="A24" s="50" t="str">
        <f>IF(Data!W2=0,"Způsob 7)*  �","Způsob 7)*")</f>
        <v>Způsob 7)*</v>
      </c>
      <c r="B24" s="166" t="s">
        <v>36</v>
      </c>
    </row>
    <row r="25" spans="1:3" ht="14.45" customHeight="1" x14ac:dyDescent="0.25">
      <c r="A25" s="311" t="s">
        <v>307</v>
      </c>
      <c r="B25" s="311"/>
      <c r="C25" s="311"/>
    </row>
    <row r="26" spans="1:3" x14ac:dyDescent="0.25">
      <c r="A26" s="50" t="s">
        <v>117</v>
      </c>
      <c r="B26" s="65"/>
    </row>
    <row r="27" spans="1:3" x14ac:dyDescent="0.25">
      <c r="A27" s="50" t="s">
        <v>150</v>
      </c>
      <c r="B27" s="65"/>
    </row>
    <row r="28" spans="1:3" ht="15.75" thickBot="1" x14ac:dyDescent="0.3">
      <c r="A28" s="124" t="s">
        <v>294</v>
      </c>
      <c r="B28" s="101"/>
      <c r="C28" s="102"/>
    </row>
    <row r="29" spans="1:3" ht="15.75" thickTop="1" x14ac:dyDescent="0.25">
      <c r="A29" s="50" t="s">
        <v>306</v>
      </c>
      <c r="B29" s="67"/>
    </row>
    <row r="30" spans="1:3" x14ac:dyDescent="0.25">
      <c r="A30" s="50" t="str">
        <f>IF(Data!W2=0,"Způsob 7)*  �","Způsob 7)*")</f>
        <v>Způsob 7)*</v>
      </c>
      <c r="B30" s="166" t="s">
        <v>36</v>
      </c>
    </row>
    <row r="31" spans="1:3" ht="14.45" customHeight="1" x14ac:dyDescent="0.25">
      <c r="A31" s="311" t="s">
        <v>307</v>
      </c>
      <c r="B31" s="311"/>
      <c r="C31" s="311"/>
    </row>
    <row r="32" spans="1:3" x14ac:dyDescent="0.25">
      <c r="A32" s="50" t="s">
        <v>117</v>
      </c>
      <c r="B32" s="65"/>
    </row>
    <row r="33" spans="1:3" x14ac:dyDescent="0.25">
      <c r="A33" s="50" t="s">
        <v>150</v>
      </c>
      <c r="B33" s="65"/>
    </row>
    <row r="34" spans="1:3" ht="15.75" thickBot="1" x14ac:dyDescent="0.3">
      <c r="A34" s="124" t="s">
        <v>294</v>
      </c>
      <c r="B34" s="101"/>
      <c r="C34" s="102"/>
    </row>
    <row r="35" spans="1:3" ht="15.75" thickTop="1" x14ac:dyDescent="0.25">
      <c r="A35" s="50" t="s">
        <v>306</v>
      </c>
      <c r="B35" s="67"/>
    </row>
    <row r="36" spans="1:3" x14ac:dyDescent="0.25">
      <c r="A36" s="50" t="str">
        <f>IF(Data!W2=0,"Způsob 7)*  �","Způsob 7)*")</f>
        <v>Způsob 7)*</v>
      </c>
      <c r="B36" s="166" t="s">
        <v>36</v>
      </c>
    </row>
    <row r="37" spans="1:3" ht="14.45" customHeight="1" x14ac:dyDescent="0.25">
      <c r="A37" s="311" t="s">
        <v>307</v>
      </c>
      <c r="B37" s="311"/>
      <c r="C37" s="311"/>
    </row>
    <row r="38" spans="1:3" x14ac:dyDescent="0.25">
      <c r="A38" s="50" t="s">
        <v>117</v>
      </c>
      <c r="B38" s="65"/>
    </row>
    <row r="39" spans="1:3" x14ac:dyDescent="0.25">
      <c r="A39" s="50" t="s">
        <v>150</v>
      </c>
      <c r="B39" s="65"/>
    </row>
    <row r="40" spans="1:3" ht="15.75" thickBot="1" x14ac:dyDescent="0.3">
      <c r="A40" s="124" t="s">
        <v>294</v>
      </c>
      <c r="B40" s="101"/>
      <c r="C40" s="102"/>
    </row>
    <row r="41" spans="1:3" ht="15.75" thickTop="1" x14ac:dyDescent="0.25">
      <c r="A41" s="50" t="s">
        <v>306</v>
      </c>
      <c r="B41" s="67"/>
    </row>
    <row r="42" spans="1:3" x14ac:dyDescent="0.25">
      <c r="A42" s="50" t="str">
        <f>IF(Data!W2=0,"Způsob 7)*  �","Způsob 7)*")</f>
        <v>Způsob 7)*</v>
      </c>
      <c r="B42" s="166" t="s">
        <v>36</v>
      </c>
    </row>
    <row r="43" spans="1:3" ht="14.45" customHeight="1" x14ac:dyDescent="0.25">
      <c r="A43" s="311" t="s">
        <v>307</v>
      </c>
      <c r="B43" s="311"/>
      <c r="C43" s="311"/>
    </row>
    <row r="44" spans="1:3" x14ac:dyDescent="0.25">
      <c r="A44" s="50" t="s">
        <v>117</v>
      </c>
      <c r="B44" s="65"/>
    </row>
    <row r="45" spans="1:3" x14ac:dyDescent="0.25">
      <c r="A45" s="50" t="s">
        <v>150</v>
      </c>
      <c r="B45" s="65"/>
    </row>
    <row r="46" spans="1:3" ht="15.75" thickBot="1" x14ac:dyDescent="0.3">
      <c r="A46" s="124" t="s">
        <v>294</v>
      </c>
      <c r="B46" s="239"/>
      <c r="C46" s="102"/>
    </row>
    <row r="47" spans="1:3" ht="15.75" thickTop="1" x14ac:dyDescent="0.25">
      <c r="A47" s="50" t="s">
        <v>306</v>
      </c>
      <c r="B47" s="65"/>
    </row>
    <row r="48" spans="1:3" x14ac:dyDescent="0.25">
      <c r="A48" s="50" t="str">
        <f>IF(Data!W2=0,"Způsob 7)*  �","Způsob 7)*")</f>
        <v>Způsob 7)*</v>
      </c>
      <c r="B48" s="166" t="s">
        <v>36</v>
      </c>
    </row>
    <row r="49" spans="1:3" ht="14.45" customHeight="1" x14ac:dyDescent="0.25">
      <c r="A49" s="311" t="s">
        <v>307</v>
      </c>
      <c r="B49" s="311"/>
      <c r="C49" s="311"/>
    </row>
    <row r="50" spans="1:3" x14ac:dyDescent="0.25">
      <c r="A50" s="50" t="s">
        <v>117</v>
      </c>
      <c r="B50" s="65"/>
    </row>
    <row r="51" spans="1:3" x14ac:dyDescent="0.25">
      <c r="A51" s="50" t="s">
        <v>150</v>
      </c>
      <c r="B51" s="65"/>
    </row>
    <row r="52" spans="1:3" ht="15.75" thickBot="1" x14ac:dyDescent="0.3">
      <c r="A52" s="124" t="s">
        <v>294</v>
      </c>
      <c r="B52" s="101"/>
      <c r="C52" s="102"/>
    </row>
    <row r="53" spans="1:3" ht="15.75" thickTop="1" x14ac:dyDescent="0.25">
      <c r="A53" s="50" t="s">
        <v>306</v>
      </c>
      <c r="B53" s="67"/>
    </row>
    <row r="54" spans="1:3" x14ac:dyDescent="0.25">
      <c r="A54" s="50" t="str">
        <f>IF(Data!W2=0,"Způsob 7)*  �","Způsob 7)*")</f>
        <v>Způsob 7)*</v>
      </c>
      <c r="B54" s="166" t="s">
        <v>36</v>
      </c>
    </row>
    <row r="55" spans="1:3" ht="14.45" customHeight="1" x14ac:dyDescent="0.25">
      <c r="A55" s="311" t="s">
        <v>307</v>
      </c>
      <c r="B55" s="311"/>
      <c r="C55" s="311"/>
    </row>
    <row r="56" spans="1:3" x14ac:dyDescent="0.25">
      <c r="A56" s="50" t="s">
        <v>117</v>
      </c>
      <c r="B56" s="65"/>
    </row>
    <row r="57" spans="1:3" x14ac:dyDescent="0.25">
      <c r="A57" s="50" t="s">
        <v>150</v>
      </c>
      <c r="B57" s="65"/>
    </row>
    <row r="58" spans="1:3" ht="15.75" thickBot="1" x14ac:dyDescent="0.3">
      <c r="A58" s="124" t="s">
        <v>294</v>
      </c>
      <c r="B58" s="101"/>
      <c r="C58" s="102"/>
    </row>
    <row r="59" spans="1:3" ht="15.75" thickTop="1" x14ac:dyDescent="0.25">
      <c r="A59" s="50" t="s">
        <v>306</v>
      </c>
      <c r="B59" s="67"/>
    </row>
    <row r="60" spans="1:3" x14ac:dyDescent="0.25">
      <c r="A60" s="50" t="str">
        <f>IF(Data!W2=0,"Způsob 7)*  �","Způsob 7)*")</f>
        <v>Způsob 7)*</v>
      </c>
      <c r="B60" s="166" t="s">
        <v>36</v>
      </c>
    </row>
    <row r="61" spans="1:3" ht="14.45" customHeight="1" x14ac:dyDescent="0.25">
      <c r="A61" s="311" t="s">
        <v>307</v>
      </c>
      <c r="B61" s="311"/>
      <c r="C61" s="311"/>
    </row>
    <row r="62" spans="1:3" x14ac:dyDescent="0.25">
      <c r="A62" s="50" t="s">
        <v>117</v>
      </c>
      <c r="B62" s="65"/>
    </row>
    <row r="63" spans="1:3" x14ac:dyDescent="0.25">
      <c r="A63" s="50" t="s">
        <v>150</v>
      </c>
      <c r="B63" s="65"/>
    </row>
    <row r="64" spans="1:3" ht="15.75" thickBot="1" x14ac:dyDescent="0.3">
      <c r="A64" s="124" t="s">
        <v>294</v>
      </c>
      <c r="B64" s="101"/>
      <c r="C64" s="102"/>
    </row>
    <row r="65" spans="1:3" ht="15.75" thickTop="1" x14ac:dyDescent="0.25">
      <c r="A65" s="50" t="s">
        <v>306</v>
      </c>
      <c r="B65" s="67"/>
    </row>
    <row r="66" spans="1:3" x14ac:dyDescent="0.25">
      <c r="A66" s="50" t="str">
        <f>IF(Data!W2=0,"Způsob 7)*  �","Způsob 7)*")</f>
        <v>Způsob 7)*</v>
      </c>
      <c r="B66" s="166" t="s">
        <v>36</v>
      </c>
    </row>
    <row r="67" spans="1:3" ht="14.45" customHeight="1" x14ac:dyDescent="0.25">
      <c r="A67" s="311" t="s">
        <v>307</v>
      </c>
      <c r="B67" s="311"/>
      <c r="C67" s="311"/>
    </row>
    <row r="68" spans="1:3" x14ac:dyDescent="0.25">
      <c r="A68" s="50" t="s">
        <v>117</v>
      </c>
      <c r="B68" s="65"/>
    </row>
    <row r="69" spans="1:3" x14ac:dyDescent="0.25">
      <c r="A69" s="50" t="s">
        <v>150</v>
      </c>
      <c r="B69" s="65"/>
    </row>
    <row r="70" spans="1:3" ht="15.75" thickBot="1" x14ac:dyDescent="0.3">
      <c r="A70" s="124" t="s">
        <v>294</v>
      </c>
      <c r="B70" s="101"/>
      <c r="C70" s="102"/>
    </row>
    <row r="71" spans="1:3" ht="15.75" thickTop="1" x14ac:dyDescent="0.25">
      <c r="A71" s="50" t="s">
        <v>306</v>
      </c>
      <c r="B71" s="67"/>
    </row>
    <row r="72" spans="1:3" x14ac:dyDescent="0.25">
      <c r="A72" s="50" t="str">
        <f>IF(Data!W2=0,"Způsob 7)*  �","Způsob 7)*")</f>
        <v>Způsob 7)*</v>
      </c>
      <c r="B72" s="166" t="s">
        <v>36</v>
      </c>
    </row>
    <row r="73" spans="1:3" ht="14.45" customHeight="1" x14ac:dyDescent="0.25">
      <c r="A73" s="311" t="s">
        <v>307</v>
      </c>
      <c r="B73" s="311"/>
      <c r="C73" s="311"/>
    </row>
    <row r="74" spans="1:3" x14ac:dyDescent="0.25">
      <c r="A74" s="50" t="s">
        <v>117</v>
      </c>
      <c r="B74" s="65"/>
    </row>
    <row r="75" spans="1:3" x14ac:dyDescent="0.25">
      <c r="A75" s="50" t="s">
        <v>150</v>
      </c>
      <c r="B75" s="65"/>
    </row>
    <row r="76" spans="1:3" ht="15.75" thickBot="1" x14ac:dyDescent="0.3">
      <c r="A76" s="124" t="s">
        <v>294</v>
      </c>
      <c r="B76" s="101"/>
      <c r="C76" s="102"/>
    </row>
    <row r="77" spans="1:3" ht="15.75" thickTop="1" x14ac:dyDescent="0.25">
      <c r="A77" s="50" t="s">
        <v>306</v>
      </c>
      <c r="B77" s="67"/>
    </row>
    <row r="78" spans="1:3" x14ac:dyDescent="0.25">
      <c r="A78" s="50" t="str">
        <f>IF(Data!W2=0,"Způsob 7)*  �","Způsob 7)*")</f>
        <v>Způsob 7)*</v>
      </c>
      <c r="B78" s="166" t="s">
        <v>36</v>
      </c>
    </row>
    <row r="79" spans="1:3" ht="14.45" customHeight="1" x14ac:dyDescent="0.25">
      <c r="A79" s="311" t="s">
        <v>307</v>
      </c>
      <c r="B79" s="311"/>
      <c r="C79" s="311"/>
    </row>
    <row r="80" spans="1:3" x14ac:dyDescent="0.25">
      <c r="A80" s="50" t="s">
        <v>117</v>
      </c>
      <c r="B80" s="65"/>
    </row>
    <row r="81" spans="1:3" x14ac:dyDescent="0.25">
      <c r="A81" s="50" t="s">
        <v>150</v>
      </c>
      <c r="B81" s="65"/>
    </row>
    <row r="82" spans="1:3" ht="15.75" thickBot="1" x14ac:dyDescent="0.3">
      <c r="A82" s="124" t="s">
        <v>294</v>
      </c>
      <c r="B82" s="101"/>
      <c r="C82" s="102"/>
    </row>
    <row r="83" spans="1:3" ht="15.75" thickTop="1" x14ac:dyDescent="0.25"/>
    <row r="84" spans="1:3" x14ac:dyDescent="0.25">
      <c r="A84" s="50" t="s">
        <v>115</v>
      </c>
      <c r="B84" s="241"/>
    </row>
  </sheetData>
  <sheetProtection algorithmName="SHA-512" hashValue="yTgwMp12pgj7854oY+/9q2EvyLzs1kRZnpHeLSTj0qwt+GnI1o/1ZWx5xb3sKGgjBT2XN7ktOeSu2bCL/akrTA==" saltValue="71HrOAZPDi8Z7OaS/v958w==" spinCount="100000" sheet="1" objects="1" scenarios="1"/>
  <mergeCells count="19">
    <mergeCell ref="A1:D1"/>
    <mergeCell ref="A67:C67"/>
    <mergeCell ref="B3:C3"/>
    <mergeCell ref="B5:C5"/>
    <mergeCell ref="A73:C73"/>
    <mergeCell ref="A79:C79"/>
    <mergeCell ref="B6:C6"/>
    <mergeCell ref="A13:C13"/>
    <mergeCell ref="A19:C19"/>
    <mergeCell ref="A25:C25"/>
    <mergeCell ref="A31:C31"/>
    <mergeCell ref="A37:C37"/>
    <mergeCell ref="A49:C49"/>
    <mergeCell ref="A55:C55"/>
    <mergeCell ref="A61:C61"/>
    <mergeCell ref="A43:C43"/>
    <mergeCell ref="A9:C10"/>
    <mergeCell ref="B7:C7"/>
    <mergeCell ref="B8:C8"/>
  </mergeCells>
  <conditionalFormatting sqref="B12 B18 B24 B30 B36 B42 B48 B54 B60 B66 B72 B78">
    <cfRule type="expression" dxfId="42" priority="8">
      <formula>$E$1=0</formula>
    </cfRule>
    <cfRule type="containsText" dxfId="41" priority="9" operator="containsText" text="Vyberte způsob podnikání">
      <formula>NOT(ISERROR(SEARCH("Vyberte způsob podnikání",B12)))</formula>
    </cfRule>
  </conditionalFormatting>
  <pageMargins left="0.70866141732283505" right="0.70866141732283505" top="0.59055118110236204" bottom="0.59055118110236204" header="0.31496062992126" footer="0.31496062992126"/>
  <pageSetup paperSize="9" orientation="portrait" horizontalDpi="4294967293" verticalDpi="0" r:id="rId1"/>
  <headerFooter differentFirst="1">
    <oddHeader>&amp;L&amp;8strana č. &amp;P&amp;R&amp;8List  č. 01 - Podnikání nebo provozování jiné samostatné výdělečné činnosti</oddHeader>
    <oddFooter xml:space="preserve">&amp;R&amp;8&amp;P&amp;C </oddFooter>
    <firstFooter xml:space="preserve">&amp;R&amp;8&amp;P&amp;C </first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Vyberte z rozevíracího seznamu způsob podnikání." xr:uid="{00000000-0002-0000-0200-000000000000}">
          <x14:formula1>
            <xm:f>Data!$B$3:$B$5</xm:f>
          </x14:formula1>
          <xm:sqref>B78 B12 B42 B36 B30 B24 B18 B72 B66 B60 B54 B48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3"/>
  <dimension ref="A1:C85"/>
  <sheetViews>
    <sheetView showGridLines="0" showRowColHeaders="0" showRuler="0" zoomScale="125" zoomScaleNormal="125" zoomScalePageLayoutView="125" workbookViewId="0">
      <selection activeCell="B5" sqref="B5:C5"/>
    </sheetView>
  </sheetViews>
  <sheetFormatPr defaultColWidth="9.28515625" defaultRowHeight="15" x14ac:dyDescent="0.25"/>
  <cols>
    <col min="1" max="1" width="21.5703125" customWidth="1"/>
    <col min="2" max="2" width="59.5703125" customWidth="1"/>
    <col min="3" max="3" width="4.7109375" customWidth="1"/>
    <col min="4" max="4" width="1.7109375" customWidth="1"/>
  </cols>
  <sheetData>
    <row r="1" spans="1:3" ht="14.45" customHeight="1" x14ac:dyDescent="0.25">
      <c r="A1" s="365" t="str">
        <f>IF(Data!W2=1,"Prazdný list netiskněte. Vyplňte pouze v případě, že počet políček v Oznámení nebude dostatečný.","Vytiskněte a vyplňte pouze v případě, že počet políček v Oznámení nebude dostatečný")</f>
        <v>Prazdný list netiskněte. Vyplňte pouze v případě, že počet políček v Oznámení nebude dostatečný.</v>
      </c>
      <c r="B1" s="365"/>
      <c r="C1" s="365"/>
    </row>
    <row r="2" spans="1:3" ht="14.45" customHeight="1" x14ac:dyDescent="0.25"/>
    <row r="3" spans="1:3" ht="14.45" customHeight="1" x14ac:dyDescent="0.25">
      <c r="A3" s="160" t="s">
        <v>325</v>
      </c>
      <c r="B3" s="366" t="s">
        <v>101</v>
      </c>
      <c r="C3" s="366"/>
    </row>
    <row r="4" spans="1:3" ht="14.45" customHeight="1" x14ac:dyDescent="0.25">
      <c r="A4" s="84"/>
      <c r="B4" s="84" t="s">
        <v>82</v>
      </c>
      <c r="C4" s="100"/>
    </row>
    <row r="5" spans="1:3" ht="14.45" customHeight="1" x14ac:dyDescent="0.25">
      <c r="A5" s="3" t="s">
        <v>169</v>
      </c>
      <c r="B5" s="361" t="str">
        <f>IF(Oznámení!B8="","",CONCATENATE(Oznámení!B8,", nar. ",TEXT(Oznámení!B9,"dd.mm.rrrr")))</f>
        <v/>
      </c>
      <c r="C5" s="362"/>
    </row>
    <row r="6" spans="1:3" ht="14.45" customHeight="1" x14ac:dyDescent="0.25">
      <c r="A6" s="3" t="s">
        <v>170</v>
      </c>
      <c r="B6" s="361" t="str">
        <f>IF(Oznámení!B22="","",Oznámení!B22)</f>
        <v/>
      </c>
      <c r="C6" s="362"/>
    </row>
    <row r="7" spans="1:3" ht="14.45" customHeight="1" x14ac:dyDescent="0.25">
      <c r="A7" s="3" t="s">
        <v>108</v>
      </c>
      <c r="B7" s="361" t="str">
        <f>IF(Data!W2=1,"Průběžné oznámení; řádné",IF(Data!W2=2,"Průběžné oznámení; doplnění",IF(Data!W2=0,"Průběžné oznámení;       ⃝   řádné              ⃝   doplnění")))</f>
        <v>Průběžné oznámení; řádné</v>
      </c>
      <c r="C7" s="362"/>
    </row>
    <row r="8" spans="1:3" ht="14.45" customHeight="1" x14ac:dyDescent="0.25">
      <c r="A8" s="3" t="s">
        <v>164</v>
      </c>
      <c r="B8" s="363" t="str">
        <f>IF(Oznámení!B34="",CONCATENATE(TEXT(Oznámení!B32,"dd.mm.rrrr")),Oznámení!B34)</f>
        <v>1.1.2024—31.12.2024</v>
      </c>
      <c r="C8" s="364"/>
    </row>
    <row r="9" spans="1:3" ht="14.45" customHeight="1" x14ac:dyDescent="0.25">
      <c r="A9" s="296" t="s">
        <v>295</v>
      </c>
      <c r="B9" s="297"/>
      <c r="C9" s="298"/>
    </row>
    <row r="10" spans="1:3" ht="14.45" customHeight="1" x14ac:dyDescent="0.25">
      <c r="A10" s="299"/>
      <c r="B10" s="300"/>
      <c r="C10" s="301"/>
    </row>
    <row r="11" spans="1:3" x14ac:dyDescent="0.25">
      <c r="A11" s="89" t="s">
        <v>308</v>
      </c>
      <c r="B11" s="232"/>
    </row>
    <row r="12" spans="1:3" x14ac:dyDescent="0.25">
      <c r="A12" s="63" t="s">
        <v>309</v>
      </c>
      <c r="B12" s="69"/>
    </row>
    <row r="13" spans="1:3" ht="14.45" customHeight="1" x14ac:dyDescent="0.25">
      <c r="A13" s="26" t="s">
        <v>310</v>
      </c>
      <c r="B13" s="45"/>
    </row>
    <row r="14" spans="1:3" x14ac:dyDescent="0.25">
      <c r="A14" s="50" t="s">
        <v>117</v>
      </c>
      <c r="B14" s="65"/>
    </row>
    <row r="15" spans="1:3" x14ac:dyDescent="0.25">
      <c r="A15" s="50" t="s">
        <v>150</v>
      </c>
      <c r="B15" s="65"/>
    </row>
    <row r="16" spans="1:3" ht="15.75" thickBot="1" x14ac:dyDescent="0.3">
      <c r="A16" s="124" t="s">
        <v>296</v>
      </c>
      <c r="B16" s="101"/>
      <c r="C16" s="102"/>
    </row>
    <row r="17" spans="1:3" ht="15.75" thickTop="1" x14ac:dyDescent="0.25">
      <c r="A17" s="89" t="s">
        <v>308</v>
      </c>
      <c r="B17" s="71"/>
    </row>
    <row r="18" spans="1:3" x14ac:dyDescent="0.25">
      <c r="A18" s="63" t="s">
        <v>309</v>
      </c>
      <c r="B18" s="69"/>
    </row>
    <row r="19" spans="1:3" ht="14.45" customHeight="1" x14ac:dyDescent="0.25">
      <c r="A19" s="26" t="s">
        <v>310</v>
      </c>
      <c r="B19" s="45"/>
    </row>
    <row r="20" spans="1:3" x14ac:dyDescent="0.25">
      <c r="A20" s="50" t="s">
        <v>117</v>
      </c>
      <c r="B20" s="65"/>
    </row>
    <row r="21" spans="1:3" x14ac:dyDescent="0.25">
      <c r="A21" s="50" t="s">
        <v>150</v>
      </c>
      <c r="B21" s="65"/>
    </row>
    <row r="22" spans="1:3" ht="15.75" thickBot="1" x14ac:dyDescent="0.3">
      <c r="A22" s="124" t="s">
        <v>296</v>
      </c>
      <c r="B22" s="101"/>
      <c r="C22" s="102"/>
    </row>
    <row r="23" spans="1:3" ht="15.75" thickTop="1" x14ac:dyDescent="0.25">
      <c r="A23" s="89" t="s">
        <v>308</v>
      </c>
      <c r="B23" s="70"/>
    </row>
    <row r="24" spans="1:3" x14ac:dyDescent="0.25">
      <c r="A24" s="63" t="s">
        <v>309</v>
      </c>
      <c r="B24" s="69"/>
    </row>
    <row r="25" spans="1:3" ht="14.45" customHeight="1" x14ac:dyDescent="0.25">
      <c r="A25" s="26" t="s">
        <v>310</v>
      </c>
      <c r="B25" s="45"/>
    </row>
    <row r="26" spans="1:3" x14ac:dyDescent="0.25">
      <c r="A26" s="51" t="s">
        <v>117</v>
      </c>
      <c r="B26" s="65"/>
    </row>
    <row r="27" spans="1:3" x14ac:dyDescent="0.25">
      <c r="A27" s="51" t="s">
        <v>150</v>
      </c>
      <c r="B27" s="65"/>
    </row>
    <row r="28" spans="1:3" ht="15.75" thickBot="1" x14ac:dyDescent="0.3">
      <c r="A28" s="154" t="s">
        <v>296</v>
      </c>
      <c r="B28" s="101"/>
      <c r="C28" s="102"/>
    </row>
    <row r="29" spans="1:3" ht="15.75" thickTop="1" x14ac:dyDescent="0.25">
      <c r="A29" s="233" t="s">
        <v>308</v>
      </c>
      <c r="B29" s="71"/>
    </row>
    <row r="30" spans="1:3" x14ac:dyDescent="0.25">
      <c r="A30" s="74" t="s">
        <v>309</v>
      </c>
      <c r="B30" s="69"/>
    </row>
    <row r="31" spans="1:3" ht="14.45" customHeight="1" x14ac:dyDescent="0.25">
      <c r="A31" s="26" t="s">
        <v>310</v>
      </c>
      <c r="B31" s="45"/>
    </row>
    <row r="32" spans="1:3" x14ac:dyDescent="0.25">
      <c r="A32" s="50" t="s">
        <v>117</v>
      </c>
      <c r="B32" s="65"/>
    </row>
    <row r="33" spans="1:3" x14ac:dyDescent="0.25">
      <c r="A33" s="50" t="s">
        <v>150</v>
      </c>
      <c r="B33" s="65"/>
    </row>
    <row r="34" spans="1:3" ht="15.75" thickBot="1" x14ac:dyDescent="0.3">
      <c r="A34" s="124" t="s">
        <v>296</v>
      </c>
      <c r="B34" s="101"/>
      <c r="C34" s="102"/>
    </row>
    <row r="35" spans="1:3" ht="15.75" thickTop="1" x14ac:dyDescent="0.25">
      <c r="A35" s="89" t="s">
        <v>308</v>
      </c>
      <c r="B35" s="70"/>
    </row>
    <row r="36" spans="1:3" x14ac:dyDescent="0.25">
      <c r="A36" s="63" t="s">
        <v>309</v>
      </c>
      <c r="B36" s="69"/>
    </row>
    <row r="37" spans="1:3" ht="14.45" customHeight="1" x14ac:dyDescent="0.25">
      <c r="A37" s="26" t="s">
        <v>310</v>
      </c>
      <c r="B37" s="45"/>
    </row>
    <row r="38" spans="1:3" x14ac:dyDescent="0.25">
      <c r="A38" s="50" t="s">
        <v>117</v>
      </c>
      <c r="B38" s="65"/>
    </row>
    <row r="39" spans="1:3" x14ac:dyDescent="0.25">
      <c r="A39" s="50" t="s">
        <v>150</v>
      </c>
      <c r="B39" s="65"/>
    </row>
    <row r="40" spans="1:3" ht="15.75" thickBot="1" x14ac:dyDescent="0.3">
      <c r="A40" s="124" t="s">
        <v>296</v>
      </c>
      <c r="B40" s="101"/>
      <c r="C40" s="102"/>
    </row>
    <row r="41" spans="1:3" ht="15.75" thickTop="1" x14ac:dyDescent="0.25">
      <c r="A41" s="89" t="s">
        <v>308</v>
      </c>
      <c r="B41" s="70"/>
    </row>
    <row r="42" spans="1:3" x14ac:dyDescent="0.25">
      <c r="A42" s="63" t="s">
        <v>309</v>
      </c>
      <c r="B42" s="69"/>
    </row>
    <row r="43" spans="1:3" ht="14.45" customHeight="1" x14ac:dyDescent="0.25">
      <c r="A43" s="26" t="s">
        <v>310</v>
      </c>
      <c r="B43" s="45"/>
    </row>
    <row r="44" spans="1:3" x14ac:dyDescent="0.25">
      <c r="A44" s="50" t="s">
        <v>117</v>
      </c>
      <c r="B44" s="65"/>
    </row>
    <row r="45" spans="1:3" x14ac:dyDescent="0.25">
      <c r="A45" s="50" t="s">
        <v>150</v>
      </c>
      <c r="B45" s="65"/>
    </row>
    <row r="46" spans="1:3" ht="15.75" thickBot="1" x14ac:dyDescent="0.3">
      <c r="A46" s="124" t="s">
        <v>296</v>
      </c>
      <c r="B46" s="101"/>
      <c r="C46" s="102"/>
    </row>
    <row r="47" spans="1:3" ht="15.75" thickTop="1" x14ac:dyDescent="0.25">
      <c r="A47" s="122" t="s">
        <v>308</v>
      </c>
      <c r="B47" s="71"/>
    </row>
    <row r="48" spans="1:3" x14ac:dyDescent="0.25">
      <c r="A48" s="13" t="s">
        <v>309</v>
      </c>
      <c r="B48" s="69"/>
    </row>
    <row r="49" spans="1:3" ht="14.45" customHeight="1" x14ac:dyDescent="0.25">
      <c r="A49" s="26" t="s">
        <v>310</v>
      </c>
      <c r="B49" s="45"/>
    </row>
    <row r="50" spans="1:3" x14ac:dyDescent="0.25">
      <c r="A50" s="6" t="s">
        <v>117</v>
      </c>
      <c r="B50" s="65"/>
    </row>
    <row r="51" spans="1:3" x14ac:dyDescent="0.25">
      <c r="A51" s="6" t="s">
        <v>150</v>
      </c>
      <c r="B51" s="65"/>
    </row>
    <row r="52" spans="1:3" ht="15.75" thickBot="1" x14ac:dyDescent="0.3">
      <c r="A52" s="138" t="s">
        <v>296</v>
      </c>
      <c r="B52" s="101"/>
      <c r="C52" s="102"/>
    </row>
    <row r="53" spans="1:3" ht="15.75" thickTop="1" x14ac:dyDescent="0.25">
      <c r="A53" s="122" t="s">
        <v>308</v>
      </c>
      <c r="B53" s="71"/>
    </row>
    <row r="54" spans="1:3" x14ac:dyDescent="0.25">
      <c r="A54" s="13" t="s">
        <v>309</v>
      </c>
      <c r="B54" s="69"/>
    </row>
    <row r="55" spans="1:3" ht="14.45" customHeight="1" x14ac:dyDescent="0.25">
      <c r="A55" s="26" t="s">
        <v>310</v>
      </c>
      <c r="B55" s="45"/>
    </row>
    <row r="56" spans="1:3" x14ac:dyDescent="0.25">
      <c r="A56" s="6" t="s">
        <v>117</v>
      </c>
      <c r="B56" s="65"/>
    </row>
    <row r="57" spans="1:3" x14ac:dyDescent="0.25">
      <c r="A57" s="6" t="s">
        <v>150</v>
      </c>
      <c r="B57" s="65"/>
    </row>
    <row r="58" spans="1:3" ht="15.75" thickBot="1" x14ac:dyDescent="0.3">
      <c r="A58" s="138" t="s">
        <v>296</v>
      </c>
      <c r="B58" s="101"/>
      <c r="C58" s="102"/>
    </row>
    <row r="59" spans="1:3" ht="15.75" thickTop="1" x14ac:dyDescent="0.25">
      <c r="A59" s="122" t="s">
        <v>308</v>
      </c>
      <c r="B59" s="70"/>
    </row>
    <row r="60" spans="1:3" x14ac:dyDescent="0.25">
      <c r="A60" s="13" t="s">
        <v>309</v>
      </c>
      <c r="B60" s="69"/>
    </row>
    <row r="61" spans="1:3" ht="14.45" customHeight="1" x14ac:dyDescent="0.25">
      <c r="A61" s="26" t="s">
        <v>310</v>
      </c>
      <c r="B61" s="45"/>
    </row>
    <row r="62" spans="1:3" x14ac:dyDescent="0.25">
      <c r="A62" s="6" t="s">
        <v>117</v>
      </c>
      <c r="B62" s="65"/>
    </row>
    <row r="63" spans="1:3" x14ac:dyDescent="0.25">
      <c r="A63" s="6" t="s">
        <v>150</v>
      </c>
      <c r="B63" s="65"/>
    </row>
    <row r="64" spans="1:3" ht="15.75" thickBot="1" x14ac:dyDescent="0.3">
      <c r="A64" s="138" t="s">
        <v>296</v>
      </c>
      <c r="B64" s="101"/>
      <c r="C64" s="102"/>
    </row>
    <row r="65" spans="1:3" ht="15.75" thickTop="1" x14ac:dyDescent="0.25">
      <c r="A65" s="122" t="s">
        <v>308</v>
      </c>
      <c r="B65" s="71"/>
    </row>
    <row r="66" spans="1:3" x14ac:dyDescent="0.25">
      <c r="A66" s="13" t="s">
        <v>309</v>
      </c>
      <c r="B66" s="69"/>
    </row>
    <row r="67" spans="1:3" ht="14.45" customHeight="1" x14ac:dyDescent="0.25">
      <c r="A67" s="26" t="s">
        <v>310</v>
      </c>
      <c r="B67" s="45"/>
    </row>
    <row r="68" spans="1:3" x14ac:dyDescent="0.25">
      <c r="A68" s="6" t="s">
        <v>117</v>
      </c>
      <c r="B68" s="65"/>
    </row>
    <row r="69" spans="1:3" x14ac:dyDescent="0.25">
      <c r="A69" s="6" t="s">
        <v>150</v>
      </c>
      <c r="B69" s="65"/>
    </row>
    <row r="70" spans="1:3" ht="15.75" thickBot="1" x14ac:dyDescent="0.3">
      <c r="A70" s="138" t="s">
        <v>296</v>
      </c>
      <c r="B70" s="101"/>
      <c r="C70" s="102"/>
    </row>
    <row r="71" spans="1:3" ht="15.75" thickTop="1" x14ac:dyDescent="0.25">
      <c r="A71" s="122" t="s">
        <v>308</v>
      </c>
      <c r="B71" s="70"/>
    </row>
    <row r="72" spans="1:3" x14ac:dyDescent="0.25">
      <c r="A72" s="13" t="s">
        <v>309</v>
      </c>
      <c r="B72" s="69"/>
    </row>
    <row r="73" spans="1:3" ht="14.45" customHeight="1" x14ac:dyDescent="0.25">
      <c r="A73" s="26" t="s">
        <v>310</v>
      </c>
      <c r="B73" s="45"/>
    </row>
    <row r="74" spans="1:3" x14ac:dyDescent="0.25">
      <c r="A74" s="6" t="s">
        <v>117</v>
      </c>
      <c r="B74" s="65"/>
    </row>
    <row r="75" spans="1:3" x14ac:dyDescent="0.25">
      <c r="A75" s="6" t="s">
        <v>150</v>
      </c>
      <c r="B75" s="65"/>
    </row>
    <row r="76" spans="1:3" ht="15.75" thickBot="1" x14ac:dyDescent="0.3">
      <c r="A76" s="138" t="s">
        <v>296</v>
      </c>
      <c r="B76" s="101"/>
      <c r="C76" s="102"/>
    </row>
    <row r="77" spans="1:3" ht="15.75" thickTop="1" x14ac:dyDescent="0.25">
      <c r="A77" s="122" t="s">
        <v>308</v>
      </c>
      <c r="B77" s="70"/>
    </row>
    <row r="78" spans="1:3" x14ac:dyDescent="0.25">
      <c r="A78" s="13" t="s">
        <v>309</v>
      </c>
      <c r="B78" s="69"/>
    </row>
    <row r="79" spans="1:3" ht="14.45" customHeight="1" x14ac:dyDescent="0.25">
      <c r="A79" s="26" t="s">
        <v>310</v>
      </c>
      <c r="B79" s="45"/>
    </row>
    <row r="80" spans="1:3" x14ac:dyDescent="0.25">
      <c r="A80" s="6" t="s">
        <v>117</v>
      </c>
      <c r="B80" s="65"/>
    </row>
    <row r="81" spans="1:3" x14ac:dyDescent="0.25">
      <c r="A81" s="6" t="s">
        <v>150</v>
      </c>
      <c r="B81" s="65"/>
    </row>
    <row r="82" spans="1:3" ht="15.75" thickBot="1" x14ac:dyDescent="0.3">
      <c r="A82" s="138" t="s">
        <v>296</v>
      </c>
      <c r="B82" s="101"/>
      <c r="C82" s="102"/>
    </row>
    <row r="83" spans="1:3" ht="15.75" thickTop="1" x14ac:dyDescent="0.25"/>
    <row r="84" spans="1:3" x14ac:dyDescent="0.25">
      <c r="A84" s="6" t="s">
        <v>115</v>
      </c>
      <c r="B84" s="256"/>
    </row>
    <row r="85" spans="1:3" x14ac:dyDescent="0.25">
      <c r="B85" s="103"/>
    </row>
  </sheetData>
  <sheetProtection algorithmName="SHA-512" hashValue="O9J5EcrNrMBqcBhH/7ww53FAmPkCYqXMQtVCFBRnmmQ0/n153svhUm/IVaBgJ9h7bDBqz7f9J5eha4KPcPdKoQ==" saltValue="Bgaq/DBcLw9zO2R+M6kjcQ==" spinCount="100000" sheet="1" objects="1" scenarios="1"/>
  <mergeCells count="7">
    <mergeCell ref="A1:C1"/>
    <mergeCell ref="B3:C3"/>
    <mergeCell ref="B5:C5"/>
    <mergeCell ref="A9:C10"/>
    <mergeCell ref="B7:C7"/>
    <mergeCell ref="B8:C8"/>
    <mergeCell ref="B6:C6"/>
  </mergeCells>
  <conditionalFormatting sqref="B11:B15 A11:A82 B17:B21 B23:B27 B29:B33 B35:B39 B41:B45 B47:B51 B53:B57 B59:B63 B65:B69 B71:B75 B77:B81 A84">
    <cfRule type="cellIs" dxfId="40" priority="12" operator="equal">
      <formula>#REF!</formula>
    </cfRule>
  </conditionalFormatting>
  <pageMargins left="0.70866141732283505" right="0.70866141732283505" top="0.59055118110236204" bottom="0.59055118110236204" header="0.31496062992126" footer="0.31496062992126"/>
  <pageSetup paperSize="9" orientation="portrait" horizontalDpi="4294967293" verticalDpi="0" r:id="rId1"/>
  <headerFooter differentFirst="1">
    <oddHeader>&amp;L&amp;8stránka č. &amp;P&amp;R&amp;8List č. 02 - Společník nebo člen podnikající právnické osoby</oddHeader>
    <oddFooter xml:space="preserve">&amp;R&amp;8&amp;P&amp;C </oddFooter>
    <firstFooter xml:space="preserve">&amp;R&amp;8&amp;P&amp;C </first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4"/>
  <dimension ref="A1:H82"/>
  <sheetViews>
    <sheetView showGridLines="0" showRowColHeaders="0" showRuler="0" zoomScale="125" zoomScaleNormal="125" zoomScalePageLayoutView="125" workbookViewId="0">
      <selection activeCell="B5" sqref="B5:C5"/>
    </sheetView>
  </sheetViews>
  <sheetFormatPr defaultColWidth="9.28515625" defaultRowHeight="15" x14ac:dyDescent="0.25"/>
  <cols>
    <col min="1" max="1" width="22.28515625" customWidth="1"/>
    <col min="2" max="2" width="59.7109375" customWidth="1"/>
    <col min="3" max="3" width="4.5703125" customWidth="1"/>
    <col min="4" max="4" width="1.7109375" customWidth="1"/>
    <col min="5" max="5" width="9.28515625" hidden="1" customWidth="1"/>
    <col min="8" max="8" width="25.7109375" customWidth="1"/>
  </cols>
  <sheetData>
    <row r="1" spans="1:8" ht="14.45" customHeight="1" x14ac:dyDescent="0.25">
      <c r="A1" s="365" t="str">
        <f>IF(Data!W2=1,"Prazdný list netiskněte. Vyplňte pouze v případě, že počet políček v Oznámení nebude dostatečný.","Vytiskněte a vyplňte pouze v případě, že počet políček v Oznámení nebude dostatečný")</f>
        <v>Prazdný list netiskněte. Vyplňte pouze v případě, že počet políček v Oznámení nebude dostatečný.</v>
      </c>
      <c r="B1" s="365"/>
      <c r="C1" s="365"/>
      <c r="E1" s="171">
        <f>Data!W2</f>
        <v>1</v>
      </c>
      <c r="H1" s="2"/>
    </row>
    <row r="2" spans="1:8" ht="14.45" customHeight="1" x14ac:dyDescent="0.25"/>
    <row r="3" spans="1:8" ht="14.45" customHeight="1" x14ac:dyDescent="0.25">
      <c r="A3" s="160" t="s">
        <v>326</v>
      </c>
      <c r="B3" s="160"/>
      <c r="C3" s="160"/>
      <c r="H3" s="1"/>
    </row>
    <row r="4" spans="1:8" ht="14.45" customHeight="1" x14ac:dyDescent="0.25">
      <c r="A4" s="84"/>
      <c r="B4" s="84" t="s">
        <v>82</v>
      </c>
      <c r="C4" s="105"/>
      <c r="H4" s="1"/>
    </row>
    <row r="5" spans="1:8" x14ac:dyDescent="0.25">
      <c r="A5" s="3" t="s">
        <v>169</v>
      </c>
      <c r="B5" s="361" t="str">
        <f>IF(Oznámení!B8="","",CONCATENATE(Oznámení!B8,", nar. ",TEXT(Oznámení!B9,"dd.mm.rrrr")))</f>
        <v/>
      </c>
      <c r="C5" s="362"/>
      <c r="H5" s="21"/>
    </row>
    <row r="6" spans="1:8" x14ac:dyDescent="0.25">
      <c r="A6" s="3" t="s">
        <v>170</v>
      </c>
      <c r="B6" s="262" t="str">
        <f>IF(Oznámení!B22="","",Oznámení!B22)</f>
        <v/>
      </c>
      <c r="C6" s="263"/>
      <c r="H6" s="51"/>
    </row>
    <row r="7" spans="1:8" ht="15" customHeight="1" x14ac:dyDescent="0.25">
      <c r="A7" s="3" t="s">
        <v>108</v>
      </c>
      <c r="B7" s="361" t="str">
        <f>IF(Data!W2=1,"Průběžné oznámení; řádné",IF(Data!W2=2,"Průběžné oznámení; doplnění",IF(Data!W2=0,"Průběžné oznámení;       ⃝   řádné              ⃝   doplnění")))</f>
        <v>Průběžné oznámení; řádné</v>
      </c>
      <c r="C7" s="362"/>
      <c r="H7" s="24"/>
    </row>
    <row r="8" spans="1:8" x14ac:dyDescent="0.25">
      <c r="A8" s="3" t="s">
        <v>164</v>
      </c>
      <c r="B8" s="363" t="str">
        <f>IF(Oznámení!B34="",CONCATENATE(TEXT(Oznámení!B32,"dd.mm.rrrr")),Oznámení!B34)</f>
        <v>1.1.2024—31.12.2024</v>
      </c>
      <c r="C8" s="364"/>
      <c r="H8" s="1"/>
    </row>
    <row r="9" spans="1:8" ht="14.45" customHeight="1" x14ac:dyDescent="0.25">
      <c r="A9" s="304" t="s">
        <v>311</v>
      </c>
      <c r="B9" s="305"/>
      <c r="C9" s="306"/>
      <c r="H9" s="6"/>
    </row>
    <row r="10" spans="1:8" ht="14.45" customHeight="1" x14ac:dyDescent="0.25">
      <c r="A10" s="307"/>
      <c r="B10" s="308"/>
      <c r="C10" s="309"/>
      <c r="H10" s="1"/>
    </row>
    <row r="11" spans="1:8" x14ac:dyDescent="0.25">
      <c r="A11" s="50" t="s">
        <v>312</v>
      </c>
      <c r="B11" s="168"/>
    </row>
    <row r="12" spans="1:8" x14ac:dyDescent="0.25">
      <c r="A12" s="50" t="s">
        <v>313</v>
      </c>
      <c r="B12" s="139"/>
    </row>
    <row r="13" spans="1:8" x14ac:dyDescent="0.25">
      <c r="A13" s="75" t="str">
        <f>IF(Data!W2=0,"Druh orgánu 18)*  �","Druh orgánu 18)*")</f>
        <v>Druh orgánu 18)*</v>
      </c>
      <c r="B13" s="139" t="s">
        <v>37</v>
      </c>
    </row>
    <row r="14" spans="1:8" ht="14.45" customHeight="1" x14ac:dyDescent="0.25">
      <c r="A14" s="26" t="s">
        <v>314</v>
      </c>
      <c r="B14" s="45"/>
    </row>
    <row r="15" spans="1:8" x14ac:dyDescent="0.25">
      <c r="A15" s="63" t="s">
        <v>117</v>
      </c>
      <c r="B15" s="65"/>
    </row>
    <row r="16" spans="1:8" x14ac:dyDescent="0.25">
      <c r="A16" s="63" t="s">
        <v>150</v>
      </c>
      <c r="B16" s="65"/>
    </row>
    <row r="17" spans="1:3" ht="15.75" thickBot="1" x14ac:dyDescent="0.3">
      <c r="A17" s="106" t="s">
        <v>298</v>
      </c>
      <c r="B17" s="101"/>
      <c r="C17" s="102"/>
    </row>
    <row r="18" spans="1:3" ht="15.75" thickTop="1" x14ac:dyDescent="0.25">
      <c r="A18" s="50" t="s">
        <v>312</v>
      </c>
      <c r="B18" s="68"/>
    </row>
    <row r="19" spans="1:3" x14ac:dyDescent="0.25">
      <c r="A19" s="50" t="s">
        <v>313</v>
      </c>
      <c r="B19" s="65"/>
    </row>
    <row r="20" spans="1:3" x14ac:dyDescent="0.25">
      <c r="A20" s="75" t="str">
        <f>IF(Data!W2=0,"Druh orgánu 18)*  �","Druh orgánu 18)*")</f>
        <v>Druh orgánu 18)*</v>
      </c>
      <c r="B20" s="139" t="s">
        <v>37</v>
      </c>
    </row>
    <row r="21" spans="1:3" ht="14.45" customHeight="1" x14ac:dyDescent="0.25">
      <c r="A21" s="26" t="s">
        <v>314</v>
      </c>
      <c r="B21" s="45"/>
    </row>
    <row r="22" spans="1:3" x14ac:dyDescent="0.25">
      <c r="A22" s="63" t="s">
        <v>117</v>
      </c>
      <c r="B22" s="65"/>
    </row>
    <row r="23" spans="1:3" x14ac:dyDescent="0.25">
      <c r="A23" s="63" t="s">
        <v>150</v>
      </c>
      <c r="B23" s="65"/>
    </row>
    <row r="24" spans="1:3" ht="15.75" thickBot="1" x14ac:dyDescent="0.3">
      <c r="A24" s="106" t="s">
        <v>298</v>
      </c>
      <c r="B24" s="101"/>
      <c r="C24" s="102"/>
    </row>
    <row r="25" spans="1:3" ht="15.75" thickTop="1" x14ac:dyDescent="0.25">
      <c r="A25" s="50" t="s">
        <v>312</v>
      </c>
      <c r="B25" s="68"/>
    </row>
    <row r="26" spans="1:3" x14ac:dyDescent="0.25">
      <c r="A26" s="50" t="s">
        <v>313</v>
      </c>
      <c r="B26" s="65"/>
    </row>
    <row r="27" spans="1:3" x14ac:dyDescent="0.25">
      <c r="A27" s="75" t="str">
        <f>IF(Data!W2=0,"Druh orgánu 18)*  �","Druh orgánu 18)*")</f>
        <v>Druh orgánu 18)*</v>
      </c>
      <c r="B27" s="139" t="s">
        <v>37</v>
      </c>
    </row>
    <row r="28" spans="1:3" ht="14.45" customHeight="1" x14ac:dyDescent="0.25">
      <c r="A28" s="26" t="s">
        <v>314</v>
      </c>
      <c r="B28" s="45"/>
    </row>
    <row r="29" spans="1:3" x14ac:dyDescent="0.25">
      <c r="A29" s="63" t="s">
        <v>117</v>
      </c>
      <c r="B29" s="65"/>
    </row>
    <row r="30" spans="1:3" x14ac:dyDescent="0.25">
      <c r="A30" s="63" t="s">
        <v>150</v>
      </c>
      <c r="B30" s="65"/>
    </row>
    <row r="31" spans="1:3" ht="15.75" thickBot="1" x14ac:dyDescent="0.3">
      <c r="A31" s="106" t="s">
        <v>298</v>
      </c>
      <c r="B31" s="101"/>
      <c r="C31" s="102"/>
    </row>
    <row r="32" spans="1:3" ht="15.75" thickTop="1" x14ac:dyDescent="0.25">
      <c r="A32" s="50" t="s">
        <v>312</v>
      </c>
      <c r="B32" s="68"/>
    </row>
    <row r="33" spans="1:3" x14ac:dyDescent="0.25">
      <c r="A33" s="50" t="s">
        <v>313</v>
      </c>
      <c r="B33" s="65"/>
    </row>
    <row r="34" spans="1:3" x14ac:dyDescent="0.25">
      <c r="A34" s="75" t="str">
        <f>IF(Data!W2=0,"Druh orgánu 18)*  �","Druh orgánu 18)*")</f>
        <v>Druh orgánu 18)*</v>
      </c>
      <c r="B34" s="139" t="s">
        <v>37</v>
      </c>
    </row>
    <row r="35" spans="1:3" ht="14.45" customHeight="1" x14ac:dyDescent="0.25">
      <c r="A35" s="26" t="s">
        <v>314</v>
      </c>
      <c r="B35" s="45"/>
    </row>
    <row r="36" spans="1:3" x14ac:dyDescent="0.25">
      <c r="A36" s="63" t="s">
        <v>117</v>
      </c>
      <c r="B36" s="65"/>
    </row>
    <row r="37" spans="1:3" x14ac:dyDescent="0.25">
      <c r="A37" s="63" t="s">
        <v>150</v>
      </c>
      <c r="B37" s="65"/>
    </row>
    <row r="38" spans="1:3" ht="15.75" thickBot="1" x14ac:dyDescent="0.3">
      <c r="A38" s="106" t="s">
        <v>298</v>
      </c>
      <c r="B38" s="101"/>
      <c r="C38" s="102"/>
    </row>
    <row r="39" spans="1:3" ht="15.75" thickTop="1" x14ac:dyDescent="0.25">
      <c r="A39" s="50" t="s">
        <v>312</v>
      </c>
      <c r="B39" s="68"/>
    </row>
    <row r="40" spans="1:3" x14ac:dyDescent="0.25">
      <c r="A40" s="50" t="s">
        <v>313</v>
      </c>
      <c r="B40" s="65"/>
    </row>
    <row r="41" spans="1:3" x14ac:dyDescent="0.25">
      <c r="A41" s="75" t="str">
        <f>IF(Data!W2=0,"Druh orgánu 18)*  �","Druh orgánu 18)*")</f>
        <v>Druh orgánu 18)*</v>
      </c>
      <c r="B41" s="139" t="s">
        <v>37</v>
      </c>
    </row>
    <row r="42" spans="1:3" ht="14.45" customHeight="1" x14ac:dyDescent="0.25">
      <c r="A42" s="26" t="s">
        <v>314</v>
      </c>
      <c r="B42" s="45"/>
    </row>
    <row r="43" spans="1:3" x14ac:dyDescent="0.25">
      <c r="A43" s="63" t="s">
        <v>117</v>
      </c>
      <c r="B43" s="65"/>
    </row>
    <row r="44" spans="1:3" x14ac:dyDescent="0.25">
      <c r="A44" s="63" t="s">
        <v>150</v>
      </c>
      <c r="B44" s="65"/>
    </row>
    <row r="45" spans="1:3" ht="15.75" thickBot="1" x14ac:dyDescent="0.3">
      <c r="A45" s="106" t="s">
        <v>298</v>
      </c>
      <c r="B45" s="101"/>
      <c r="C45" s="102"/>
    </row>
    <row r="46" spans="1:3" ht="15.75" thickTop="1" x14ac:dyDescent="0.25">
      <c r="A46" s="50" t="s">
        <v>312</v>
      </c>
      <c r="B46" s="69"/>
    </row>
    <row r="47" spans="1:3" x14ac:dyDescent="0.25">
      <c r="A47" s="50" t="s">
        <v>313</v>
      </c>
      <c r="B47" s="65"/>
    </row>
    <row r="48" spans="1:3" x14ac:dyDescent="0.25">
      <c r="A48" s="75" t="str">
        <f>IF(Data!W2=0,"Druh orgánu 18)*  �","Druh orgánu 18)*")</f>
        <v>Druh orgánu 18)*</v>
      </c>
      <c r="B48" s="139" t="s">
        <v>37</v>
      </c>
    </row>
    <row r="49" spans="1:3" ht="14.45" customHeight="1" x14ac:dyDescent="0.25">
      <c r="A49" s="26" t="s">
        <v>314</v>
      </c>
      <c r="B49" s="45"/>
    </row>
    <row r="50" spans="1:3" x14ac:dyDescent="0.25">
      <c r="A50" s="63" t="s">
        <v>117</v>
      </c>
      <c r="B50" s="65"/>
    </row>
    <row r="51" spans="1:3" x14ac:dyDescent="0.25">
      <c r="A51" s="63" t="s">
        <v>150</v>
      </c>
      <c r="B51" s="65"/>
    </row>
    <row r="52" spans="1:3" ht="15.75" thickBot="1" x14ac:dyDescent="0.3">
      <c r="A52" s="106" t="s">
        <v>298</v>
      </c>
      <c r="B52" s="101"/>
      <c r="C52" s="102"/>
    </row>
    <row r="53" spans="1:3" ht="15.75" thickTop="1" x14ac:dyDescent="0.25">
      <c r="A53" s="50" t="s">
        <v>312</v>
      </c>
      <c r="B53" s="68"/>
    </row>
    <row r="54" spans="1:3" x14ac:dyDescent="0.25">
      <c r="A54" s="50" t="s">
        <v>313</v>
      </c>
      <c r="B54" s="65"/>
    </row>
    <row r="55" spans="1:3" x14ac:dyDescent="0.25">
      <c r="A55" s="75" t="str">
        <f>IF(Data!W2=0,"Druh orgánu 18)*  �","Druh orgánu 18)*")</f>
        <v>Druh orgánu 18)*</v>
      </c>
      <c r="B55" s="139" t="s">
        <v>37</v>
      </c>
    </row>
    <row r="56" spans="1:3" ht="14.45" customHeight="1" x14ac:dyDescent="0.25">
      <c r="A56" s="26" t="s">
        <v>314</v>
      </c>
      <c r="B56" s="45"/>
    </row>
    <row r="57" spans="1:3" x14ac:dyDescent="0.25">
      <c r="A57" s="63" t="s">
        <v>117</v>
      </c>
      <c r="B57" s="65"/>
    </row>
    <row r="58" spans="1:3" x14ac:dyDescent="0.25">
      <c r="A58" s="63" t="s">
        <v>150</v>
      </c>
      <c r="B58" s="65"/>
    </row>
    <row r="59" spans="1:3" ht="15.75" thickBot="1" x14ac:dyDescent="0.3">
      <c r="A59" s="106" t="s">
        <v>298</v>
      </c>
      <c r="B59" s="101"/>
      <c r="C59" s="102"/>
    </row>
    <row r="60" spans="1:3" ht="15.75" thickTop="1" x14ac:dyDescent="0.25">
      <c r="A60" s="50" t="s">
        <v>312</v>
      </c>
      <c r="B60" s="68"/>
    </row>
    <row r="61" spans="1:3" x14ac:dyDescent="0.25">
      <c r="A61" s="50" t="s">
        <v>313</v>
      </c>
      <c r="B61" s="65"/>
    </row>
    <row r="62" spans="1:3" x14ac:dyDescent="0.25">
      <c r="A62" s="75" t="str">
        <f>IF(Data!W2=0,"Druh orgánu 18)*  �","Druh orgánu 18)*")</f>
        <v>Druh orgánu 18)*</v>
      </c>
      <c r="B62" s="139" t="s">
        <v>37</v>
      </c>
    </row>
    <row r="63" spans="1:3" ht="14.45" customHeight="1" x14ac:dyDescent="0.25">
      <c r="A63" s="26" t="s">
        <v>314</v>
      </c>
      <c r="B63" s="45"/>
    </row>
    <row r="64" spans="1:3" x14ac:dyDescent="0.25">
      <c r="A64" s="63" t="s">
        <v>117</v>
      </c>
      <c r="B64" s="65"/>
    </row>
    <row r="65" spans="1:3" x14ac:dyDescent="0.25">
      <c r="A65" s="63" t="s">
        <v>150</v>
      </c>
      <c r="B65" s="65"/>
    </row>
    <row r="66" spans="1:3" ht="15.75" thickBot="1" x14ac:dyDescent="0.3">
      <c r="A66" s="106" t="s">
        <v>298</v>
      </c>
      <c r="B66" s="101"/>
      <c r="C66" s="102"/>
    </row>
    <row r="67" spans="1:3" ht="15.75" thickTop="1" x14ac:dyDescent="0.25">
      <c r="A67" s="50" t="s">
        <v>312</v>
      </c>
      <c r="B67" s="68"/>
    </row>
    <row r="68" spans="1:3" x14ac:dyDescent="0.25">
      <c r="A68" s="50" t="s">
        <v>313</v>
      </c>
      <c r="B68" s="65"/>
    </row>
    <row r="69" spans="1:3" x14ac:dyDescent="0.25">
      <c r="A69" s="75" t="str">
        <f>IF(Data!W2=0,"Druh orgánu 18)*  �","Druh orgánu 18)*")</f>
        <v>Druh orgánu 18)*</v>
      </c>
      <c r="B69" s="139" t="s">
        <v>37</v>
      </c>
    </row>
    <row r="70" spans="1:3" ht="14.45" customHeight="1" x14ac:dyDescent="0.25">
      <c r="A70" s="26" t="s">
        <v>314</v>
      </c>
      <c r="B70" s="45"/>
    </row>
    <row r="71" spans="1:3" x14ac:dyDescent="0.25">
      <c r="A71" s="63" t="s">
        <v>117</v>
      </c>
      <c r="B71" s="65"/>
    </row>
    <row r="72" spans="1:3" x14ac:dyDescent="0.25">
      <c r="A72" s="63" t="s">
        <v>150</v>
      </c>
      <c r="B72" s="65"/>
    </row>
    <row r="73" spans="1:3" ht="15.75" thickBot="1" x14ac:dyDescent="0.3">
      <c r="A73" s="106" t="s">
        <v>298</v>
      </c>
      <c r="B73" s="101"/>
      <c r="C73" s="102"/>
    </row>
    <row r="74" spans="1:3" ht="15.75" thickTop="1" x14ac:dyDescent="0.25">
      <c r="A74" s="50" t="s">
        <v>312</v>
      </c>
      <c r="B74" s="68"/>
    </row>
    <row r="75" spans="1:3" x14ac:dyDescent="0.25">
      <c r="A75" s="50" t="s">
        <v>313</v>
      </c>
      <c r="B75" s="65"/>
    </row>
    <row r="76" spans="1:3" x14ac:dyDescent="0.25">
      <c r="A76" s="75" t="str">
        <f>IF(Data!W2=0,"Druh orgánu 18)*  �","Druh orgánu 18)*")</f>
        <v>Druh orgánu 18)*</v>
      </c>
      <c r="B76" s="139" t="s">
        <v>37</v>
      </c>
    </row>
    <row r="77" spans="1:3" ht="14.45" customHeight="1" x14ac:dyDescent="0.25">
      <c r="A77" s="26" t="s">
        <v>314</v>
      </c>
      <c r="B77" s="45"/>
    </row>
    <row r="78" spans="1:3" x14ac:dyDescent="0.25">
      <c r="A78" s="63" t="s">
        <v>117</v>
      </c>
      <c r="B78" s="65"/>
    </row>
    <row r="79" spans="1:3" x14ac:dyDescent="0.25">
      <c r="A79" s="63" t="s">
        <v>150</v>
      </c>
      <c r="B79" s="65"/>
    </row>
    <row r="80" spans="1:3" ht="15.75" thickBot="1" x14ac:dyDescent="0.3">
      <c r="A80" s="106" t="s">
        <v>298</v>
      </c>
      <c r="B80" s="101"/>
      <c r="C80" s="102"/>
    </row>
    <row r="81" spans="1:2" ht="15.75" thickTop="1" x14ac:dyDescent="0.25"/>
    <row r="82" spans="1:2" x14ac:dyDescent="0.25">
      <c r="A82" s="63" t="s">
        <v>115</v>
      </c>
      <c r="B82" s="257"/>
    </row>
  </sheetData>
  <sheetProtection algorithmName="SHA-512" hashValue="JCBELue2g4xkrU/xvBBKyp00339M3VtHT68pqaB10ue6g4GZhG65Nlp6ujsBL/Kwq/Hu/g+OSrlsCpD9+sOcOA==" saltValue="nrfKeJfsp3uF8qCDgRvFfw==" spinCount="100000" sheet="1" objects="1" scenarios="1"/>
  <mergeCells count="5">
    <mergeCell ref="A1:C1"/>
    <mergeCell ref="A9:C10"/>
    <mergeCell ref="B5:C5"/>
    <mergeCell ref="B7:C7"/>
    <mergeCell ref="B8:C8"/>
  </mergeCells>
  <conditionalFormatting sqref="B13 B20 B27 B34 B41 B48 B55 B62 B69 B76">
    <cfRule type="expression" dxfId="39" priority="56">
      <formula>$E$1=0</formula>
    </cfRule>
    <cfRule type="containsText" dxfId="38" priority="57" operator="containsText" text="Vyberte druh orgánu">
      <formula>NOT(ISERROR(SEARCH("Vyberte druh orgánu",B13)))</formula>
    </cfRule>
    <cfRule type="expression" dxfId="37" priority="76">
      <formula>$E$1=0</formula>
    </cfRule>
  </conditionalFormatting>
  <pageMargins left="0.70866141732283505" right="0.70866141732283505" top="0.59055118110236204" bottom="0.59055118110236204" header="0.31496062992126" footer="0.31496062992126"/>
  <pageSetup paperSize="9" orientation="portrait" horizontalDpi="0" verticalDpi="0" r:id="rId1"/>
  <headerFooter differentFirst="1">
    <oddHeader>&amp;L&amp;9strana č. 2&amp;R&amp;9 List č. 03 - Člen statutárního orgánu, člen řídícího, dozorčího nebo kontrolního orgánu podnikající právnické osoby</oddHeader>
    <oddFooter xml:space="preserve">&amp;R&amp;8&amp;P&amp;C </oddFooter>
    <firstFooter xml:space="preserve">&amp;R&amp;8&amp;P&amp;C </first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Vyberte z rozevíracího seznamu druh orgánu." xr:uid="{00000000-0002-0000-0400-000000000000}">
          <x14:formula1>
            <xm:f>Data!$C$3:$C$8</xm:f>
          </x14:formula1>
          <xm:sqref>B48 B41 B34 B27 B20 B13 B76 B69 B62 B55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5"/>
  <dimension ref="A1:I78"/>
  <sheetViews>
    <sheetView showGridLines="0" showRowColHeaders="0" showRuler="0" zoomScale="125" zoomScaleNormal="125" zoomScalePageLayoutView="125" workbookViewId="0">
      <selection activeCell="B5" sqref="B5:C5"/>
    </sheetView>
  </sheetViews>
  <sheetFormatPr defaultColWidth="9.28515625" defaultRowHeight="15" x14ac:dyDescent="0.25"/>
  <cols>
    <col min="1" max="1" width="22.28515625" customWidth="1"/>
    <col min="2" max="2" width="59.7109375" customWidth="1"/>
    <col min="3" max="3" width="3.7109375" customWidth="1"/>
    <col min="4" max="4" width="1.7109375" customWidth="1"/>
    <col min="5" max="5" width="9.28515625" hidden="1" customWidth="1"/>
    <col min="8" max="10" width="9.42578125" customWidth="1"/>
  </cols>
  <sheetData>
    <row r="1" spans="1:9" x14ac:dyDescent="0.25">
      <c r="A1" s="365" t="str">
        <f>IF(Data!W2=1,"Prazdný list netiskněte. Vyplňte pouze v případě, že počet políček v Oznámení nebude dostatečný.","Vytiskněte a vyplňte pouze v případě, že počet políček v Oznámení nebude dostatečný")</f>
        <v>Prazdný list netiskněte. Vyplňte pouze v případě, že počet políček v Oznámení nebude dostatečný.</v>
      </c>
      <c r="B1" s="365"/>
      <c r="C1" s="365"/>
      <c r="E1" s="171">
        <f>Data!$W$2</f>
        <v>1</v>
      </c>
      <c r="I1" s="2"/>
    </row>
    <row r="3" spans="1:9" x14ac:dyDescent="0.25">
      <c r="A3" s="160" t="s">
        <v>325</v>
      </c>
      <c r="B3" s="366" t="s">
        <v>291</v>
      </c>
      <c r="C3" s="366"/>
      <c r="I3" s="1"/>
    </row>
    <row r="4" spans="1:9" x14ac:dyDescent="0.25">
      <c r="A4" s="84"/>
      <c r="B4" s="84" t="s">
        <v>82</v>
      </c>
      <c r="C4" s="85"/>
      <c r="I4" s="1"/>
    </row>
    <row r="5" spans="1:9" x14ac:dyDescent="0.25">
      <c r="A5" s="3" t="s">
        <v>169</v>
      </c>
      <c r="B5" s="361" t="str">
        <f>IF(Oznámení!B8="","",CONCATENATE(Oznámení!B8,", nar. ",TEXT(Oznámení!B9,"dd.mm.rrrr")))</f>
        <v/>
      </c>
      <c r="C5" s="362"/>
      <c r="I5" s="21"/>
    </row>
    <row r="6" spans="1:9" x14ac:dyDescent="0.25">
      <c r="A6" s="3" t="s">
        <v>170</v>
      </c>
      <c r="B6" s="361" t="str">
        <f>IF(Oznámení!B22="","",Oznámení!B22)</f>
        <v/>
      </c>
      <c r="C6" s="362"/>
      <c r="I6" s="51"/>
    </row>
    <row r="7" spans="1:9" x14ac:dyDescent="0.25">
      <c r="A7" s="3" t="s">
        <v>108</v>
      </c>
      <c r="B7" s="361" t="str">
        <f>IF(Data!W2=1,"Průběžné oznámení; řádné",IF(Data!W2=2,"Průběžné oznámení; doplnění",IF(Data!W2=0,"Průběžné oznámení;       ⃝   řádné              ⃝   doplnění")))</f>
        <v>Průběžné oznámení; řádné</v>
      </c>
      <c r="C7" s="362"/>
      <c r="I7" s="24"/>
    </row>
    <row r="8" spans="1:9" x14ac:dyDescent="0.25">
      <c r="A8" s="3" t="s">
        <v>164</v>
      </c>
      <c r="B8" s="363" t="str">
        <f>IF(Oznámení!B34="",CONCATENATE(TEXT(Oznámení!B32,"dd.mm.rrrr")),Oznámení!B34)</f>
        <v>1.1.2024—31.12.2024</v>
      </c>
      <c r="C8" s="364"/>
      <c r="I8" s="1"/>
    </row>
    <row r="9" spans="1:9" x14ac:dyDescent="0.25">
      <c r="A9" s="296" t="s">
        <v>315</v>
      </c>
      <c r="B9" s="297"/>
      <c r="C9" s="298"/>
      <c r="I9" s="6"/>
    </row>
    <row r="10" spans="1:9" x14ac:dyDescent="0.25">
      <c r="A10" s="299"/>
      <c r="B10" s="300"/>
      <c r="C10" s="301"/>
      <c r="I10" s="1"/>
    </row>
    <row r="11" spans="1:9" x14ac:dyDescent="0.25">
      <c r="A11" s="50" t="str">
        <f>IF(Data!W2=0,"Předmět 22)* �","Předmět 22)*")</f>
        <v>Předmět 22)*</v>
      </c>
      <c r="B11" s="169" t="s">
        <v>59</v>
      </c>
      <c r="I11" s="30"/>
    </row>
    <row r="12" spans="1:9" x14ac:dyDescent="0.25">
      <c r="A12" s="50" t="str">
        <f>IF(Data!W2=0,"Způsob 23)*   �","Způsob 23)*")</f>
        <v>Způsob 23)*</v>
      </c>
      <c r="B12" s="120" t="s">
        <v>41</v>
      </c>
      <c r="I12" s="24"/>
    </row>
    <row r="13" spans="1:9" x14ac:dyDescent="0.25">
      <c r="A13" s="50" t="s">
        <v>300</v>
      </c>
      <c r="B13" s="65"/>
      <c r="I13" s="24"/>
    </row>
    <row r="14" spans="1:9" x14ac:dyDescent="0.25">
      <c r="A14" s="360" t="s">
        <v>60</v>
      </c>
      <c r="B14" s="360"/>
    </row>
    <row r="15" spans="1:9" x14ac:dyDescent="0.25">
      <c r="A15" s="360"/>
      <c r="B15" s="360"/>
    </row>
    <row r="16" spans="1:9" ht="22.5" x14ac:dyDescent="0.25">
      <c r="A16" s="155" t="str">
        <f>IF(OR(B12="samostatně",B12="Vyberte způsob"),"Obchodní firma/název (provozovatele/vydavatele) 25)","Obchodní firma/název (provozovatele/vydavatele) 25)*")</f>
        <v>Obchodní firma/název (provozovatele/vydavatele) 25)</v>
      </c>
      <c r="B16" s="65"/>
    </row>
    <row r="17" spans="1:3" x14ac:dyDescent="0.25">
      <c r="A17" s="50" t="str">
        <f>IF(OR(B12="samostatně",B12="Vyberte způsob"),"IČO 26)","IČO 26)*")</f>
        <v>IČO 26)</v>
      </c>
      <c r="B17" s="65"/>
    </row>
    <row r="18" spans="1:3" x14ac:dyDescent="0.25">
      <c r="A18" s="50" t="str">
        <f>IF(OR(B12="samostatně",B12="Vyberte způsob"),"Sídlo právnické osoby 27)","Sídlo právnické osoby 27)*")</f>
        <v>Sídlo právnické osoby 27)</v>
      </c>
      <c r="B18" s="49"/>
    </row>
    <row r="19" spans="1:3" x14ac:dyDescent="0.25">
      <c r="A19" s="50" t="str">
        <f>IF(OR(B12="samostatně",B12="Vyberte způsob"),"Obec, PSČ, stát","Obec*, PSČ*, stát*")</f>
        <v>Obec, PSČ, stát</v>
      </c>
      <c r="B19" s="67"/>
    </row>
    <row r="20" spans="1:3" x14ac:dyDescent="0.25">
      <c r="A20" s="50" t="str">
        <f>IF(OR(B12="samostatně",B12="Vyberte způsob"),"Ulice, č.p./č.o.","Ulice*, č.p./č.o.*")</f>
        <v>Ulice, č.p./č.o.</v>
      </c>
      <c r="B20" s="65"/>
    </row>
    <row r="21" spans="1:3" ht="15.75" thickBot="1" x14ac:dyDescent="0.3">
      <c r="A21" s="124" t="s">
        <v>301</v>
      </c>
      <c r="B21" s="101"/>
      <c r="C21" s="102"/>
    </row>
    <row r="22" spans="1:3" ht="15.75" thickTop="1" x14ac:dyDescent="0.25">
      <c r="A22" s="50" t="str">
        <f>IF(Data!W2=0,"Předmět 22)* �","Předmět 22)*")</f>
        <v>Předmět 22)*</v>
      </c>
      <c r="B22" s="67" t="s">
        <v>59</v>
      </c>
    </row>
    <row r="23" spans="1:3" x14ac:dyDescent="0.25">
      <c r="A23" s="50" t="str">
        <f>IF(Data!W2=0,"Způsob 23)*   �","Způsob 23)*")</f>
        <v>Způsob 23)*</v>
      </c>
      <c r="B23" s="120" t="s">
        <v>41</v>
      </c>
    </row>
    <row r="24" spans="1:3" x14ac:dyDescent="0.25">
      <c r="A24" s="50" t="s">
        <v>300</v>
      </c>
      <c r="B24" s="65"/>
    </row>
    <row r="25" spans="1:3" x14ac:dyDescent="0.25">
      <c r="A25" s="360" t="s">
        <v>60</v>
      </c>
      <c r="B25" s="360"/>
    </row>
    <row r="26" spans="1:3" x14ac:dyDescent="0.25">
      <c r="A26" s="360"/>
      <c r="B26" s="360"/>
    </row>
    <row r="27" spans="1:3" ht="22.5" x14ac:dyDescent="0.25">
      <c r="A27" s="155" t="str">
        <f>IF(OR(B23="samostatně",B23="Vyberte způsob"),"Obchodní firma/název (provozovatele/vydavatele) 25)","Obchodní firma/název (provozovatele/vydavatele) 25)*")</f>
        <v>Obchodní firma/název (provozovatele/vydavatele) 25)</v>
      </c>
      <c r="B27" s="65"/>
    </row>
    <row r="28" spans="1:3" x14ac:dyDescent="0.25">
      <c r="A28" s="50" t="str">
        <f>IF(OR(B23="samostatně",B23="Vyberte způsob"),"IČO 26)","IČO 26)*")</f>
        <v>IČO 26)</v>
      </c>
      <c r="B28" s="65"/>
    </row>
    <row r="29" spans="1:3" x14ac:dyDescent="0.25">
      <c r="A29" s="50" t="str">
        <f>IF(OR(B23="samostatně",B23="Vyberte způsob"),"Sídlo právnické osoby 27)","Sídlo právnické osoby 27)*")</f>
        <v>Sídlo právnické osoby 27)</v>
      </c>
      <c r="B29" s="49"/>
    </row>
    <row r="30" spans="1:3" x14ac:dyDescent="0.25">
      <c r="A30" s="50" t="str">
        <f>IF(OR(B23="samostatně",B23="Vyberte způsob"),"Obec, PSČ, stát","Obec*, PSČ*, stát*")</f>
        <v>Obec, PSČ, stát</v>
      </c>
      <c r="B30" s="67"/>
    </row>
    <row r="31" spans="1:3" x14ac:dyDescent="0.25">
      <c r="A31" s="50" t="str">
        <f>IF(OR(B23="samostatně",B23="Vyberte způsob"),"Ulice, č.p./č.o.","Ulice*, č.p./č.o.*")</f>
        <v>Ulice, č.p./č.o.</v>
      </c>
      <c r="B31" s="65"/>
    </row>
    <row r="32" spans="1:3" ht="15.75" thickBot="1" x14ac:dyDescent="0.3">
      <c r="A32" s="124" t="s">
        <v>301</v>
      </c>
      <c r="B32" s="101"/>
      <c r="C32" s="102"/>
    </row>
    <row r="33" spans="1:3" ht="15.75" thickTop="1" x14ac:dyDescent="0.25">
      <c r="A33" s="50" t="str">
        <f>IF(Data!W2=0,"Předmět 22)* �","Předmět 22)*")</f>
        <v>Předmět 22)*</v>
      </c>
      <c r="B33" s="67" t="s">
        <v>59</v>
      </c>
    </row>
    <row r="34" spans="1:3" x14ac:dyDescent="0.25">
      <c r="A34" s="50" t="str">
        <f>IF(Data!W2=0,"Způsob 23)*   �","Způsob 23)*")</f>
        <v>Způsob 23)*</v>
      </c>
      <c r="B34" s="120" t="s">
        <v>41</v>
      </c>
    </row>
    <row r="35" spans="1:3" x14ac:dyDescent="0.25">
      <c r="A35" s="50" t="s">
        <v>300</v>
      </c>
      <c r="B35" s="65"/>
    </row>
    <row r="36" spans="1:3" x14ac:dyDescent="0.25">
      <c r="A36" s="360" t="s">
        <v>60</v>
      </c>
      <c r="B36" s="360"/>
    </row>
    <row r="37" spans="1:3" ht="14.45" customHeight="1" x14ac:dyDescent="0.25">
      <c r="A37" s="360"/>
      <c r="B37" s="360"/>
    </row>
    <row r="38" spans="1:3" ht="22.5" x14ac:dyDescent="0.25">
      <c r="A38" s="155" t="str">
        <f>IF(C29="NE","Obchodní firma/název (provozovatele/vydavatele) 26)",IF(OR(B34="samostatně",B34="Vyberte způsob"),"Obchodní firma/název (provozovatele/vydavatele) 25)","Obchodní firma/název (provozovatele/vydavatele) 25)*"))</f>
        <v>Obchodní firma/název (provozovatele/vydavatele) 25)</v>
      </c>
      <c r="B38" s="65"/>
    </row>
    <row r="39" spans="1:3" x14ac:dyDescent="0.25">
      <c r="A39" s="6" t="str">
        <f>IF(C29="NE","IČO 26)",IF(OR(B34="samostatně",B34="Vyberte způsob"),"IČO 26)","IČO 26)*"))</f>
        <v>IČO 26)</v>
      </c>
      <c r="B39" s="65"/>
    </row>
    <row r="40" spans="1:3" x14ac:dyDescent="0.25">
      <c r="A40" s="6" t="str">
        <f>IF(OR(B34="samostatně",B34="Vyberte způsob"),"Sídlo právnické osoby 27)","Sídlo právnické osoby 27)*")</f>
        <v>Sídlo právnické osoby 27)</v>
      </c>
      <c r="B40" s="49"/>
    </row>
    <row r="41" spans="1:3" x14ac:dyDescent="0.25">
      <c r="A41" s="50" t="str">
        <f>IF(OR(B34="samostatně",B34="Vyberte způsob"),"Obec, PSČ, stát","Obec*, PSČ*, stát*")</f>
        <v>Obec, PSČ, stát</v>
      </c>
      <c r="B41" s="67"/>
    </row>
    <row r="42" spans="1:3" x14ac:dyDescent="0.25">
      <c r="A42" s="50" t="str">
        <f>IF(OR(B34="samostatně",B34="Vyberte způsob"),"Ulice, č.p./č.o.","Ulice*, č.p./č.o.*")</f>
        <v>Ulice, č.p./č.o.</v>
      </c>
      <c r="B42" s="65"/>
    </row>
    <row r="43" spans="1:3" ht="15.75" thickBot="1" x14ac:dyDescent="0.3">
      <c r="A43" s="124" t="s">
        <v>301</v>
      </c>
      <c r="B43" s="101"/>
      <c r="C43" s="102"/>
    </row>
    <row r="44" spans="1:3" ht="15.75" thickTop="1" x14ac:dyDescent="0.25">
      <c r="A44" s="6" t="str">
        <f>IF(Data!W2=0,"Předmět 22)* �","Předmět 22)*")</f>
        <v>Předmět 22)*</v>
      </c>
      <c r="B44" s="65" t="s">
        <v>59</v>
      </c>
    </row>
    <row r="45" spans="1:3" x14ac:dyDescent="0.25">
      <c r="A45" s="31" t="str">
        <f>IF(Data!W2=0,"Způsob 23)*   �","Způsob 23)*")</f>
        <v>Způsob 23)*</v>
      </c>
      <c r="B45" s="120" t="s">
        <v>41</v>
      </c>
    </row>
    <row r="46" spans="1:3" x14ac:dyDescent="0.25">
      <c r="A46" s="50" t="s">
        <v>300</v>
      </c>
      <c r="B46" s="65"/>
    </row>
    <row r="47" spans="1:3" x14ac:dyDescent="0.25">
      <c r="A47" s="360" t="s">
        <v>60</v>
      </c>
      <c r="B47" s="360"/>
    </row>
    <row r="48" spans="1:3" x14ac:dyDescent="0.25">
      <c r="A48" s="360"/>
      <c r="B48" s="360"/>
    </row>
    <row r="49" spans="1:3" ht="23.25" x14ac:dyDescent="0.25">
      <c r="A49" s="141" t="str">
        <f>IF(OR(B45="samostatně",B45="Vyberte způsob"),"Obchodní firma/název (provozovatele/vydavatele) 25)","Obchodní firma/název (provozovatele/vydavatele) 25)*")</f>
        <v>Obchodní firma/název (provozovatele/vydavatele) 25)</v>
      </c>
      <c r="B49" s="65"/>
    </row>
    <row r="50" spans="1:3" x14ac:dyDescent="0.25">
      <c r="A50" s="50" t="str">
        <f>IF(OR(B45="samostatně",B45="Vyberte způsob"),"IČO 26)","IČO 26)*")</f>
        <v>IČO 26)</v>
      </c>
      <c r="B50" s="65"/>
    </row>
    <row r="51" spans="1:3" x14ac:dyDescent="0.25">
      <c r="A51" s="50" t="str">
        <f>IF(OR(B45="samostatně",B45="Vyberte způsob"),"Sídlo právnické osoby 27)","Sídlo právnické osoby 27)*")</f>
        <v>Sídlo právnické osoby 27)</v>
      </c>
      <c r="B51" s="49"/>
    </row>
    <row r="52" spans="1:3" x14ac:dyDescent="0.25">
      <c r="A52" s="50" t="str">
        <f>IF(OR(B45="samostatně",B45="Vyberte způsob"),"Obec, PSČ, stát","Obec*, PSČ*, stát*")</f>
        <v>Obec, PSČ, stát</v>
      </c>
      <c r="B52" s="67"/>
    </row>
    <row r="53" spans="1:3" x14ac:dyDescent="0.25">
      <c r="A53" s="50" t="str">
        <f>IF(OR(B45="samostatně",B45="Vyberte způsob"),"Ulice, č.p./č.o.","Ulice*, č.p./č.o.*")</f>
        <v>Ulice, č.p./č.o.</v>
      </c>
      <c r="B53" s="65"/>
    </row>
    <row r="54" spans="1:3" ht="15.75" thickBot="1" x14ac:dyDescent="0.3">
      <c r="A54" s="124" t="s">
        <v>301</v>
      </c>
      <c r="B54" s="101"/>
      <c r="C54" s="102"/>
    </row>
    <row r="55" spans="1:3" ht="15.75" thickTop="1" x14ac:dyDescent="0.25">
      <c r="A55" s="6" t="str">
        <f>IF(Data!W2=0,"Předmět 22)* �","Předmět 22)*")</f>
        <v>Předmět 22)*</v>
      </c>
      <c r="B55" s="67" t="s">
        <v>59</v>
      </c>
    </row>
    <row r="56" spans="1:3" x14ac:dyDescent="0.25">
      <c r="A56" s="31" t="str">
        <f>IF(Data!W2=0,"Způsob 23)*   �","Způsob 23)*")</f>
        <v>Způsob 23)*</v>
      </c>
      <c r="B56" s="120" t="s">
        <v>41</v>
      </c>
    </row>
    <row r="57" spans="1:3" x14ac:dyDescent="0.25">
      <c r="A57" s="50" t="s">
        <v>300</v>
      </c>
      <c r="B57" s="65"/>
    </row>
    <row r="58" spans="1:3" x14ac:dyDescent="0.25">
      <c r="A58" s="360" t="s">
        <v>60</v>
      </c>
      <c r="B58" s="360"/>
    </row>
    <row r="59" spans="1:3" x14ac:dyDescent="0.25">
      <c r="A59" s="360"/>
      <c r="B59" s="360"/>
    </row>
    <row r="60" spans="1:3" ht="23.25" x14ac:dyDescent="0.25">
      <c r="A60" s="141" t="str">
        <f>IF(OR(B56="samostatně",B56="Vyberte způsob"),"Obchodní firma/název (provozovatele/vydavatele) 25)","Obchodní firma/název (provozovatele/vydavatele) 25)*")</f>
        <v>Obchodní firma/název (provozovatele/vydavatele) 25)</v>
      </c>
      <c r="B60" s="65"/>
    </row>
    <row r="61" spans="1:3" x14ac:dyDescent="0.25">
      <c r="A61" s="50" t="str">
        <f>IF(OR(B56="samostatně",B56="Vyberte způsob"),"IČO 26)","IČO 26)*")</f>
        <v>IČO 26)</v>
      </c>
      <c r="B61" s="140"/>
    </row>
    <row r="62" spans="1:3" x14ac:dyDescent="0.25">
      <c r="A62" s="50" t="str">
        <f>IF(OR(B56="samostatně",B56="Vyberte způsob"),"Sídlo právnické osoby 27)","Sídlo právnické osoby 27)*")</f>
        <v>Sídlo právnické osoby 27)</v>
      </c>
      <c r="B62" s="49"/>
    </row>
    <row r="63" spans="1:3" x14ac:dyDescent="0.25">
      <c r="A63" s="50" t="str">
        <f>IF(OR(B56="samostatně",B56="Vyberte způsob"),"Obec, PSČ, stát","Obec*, PSČ*, stát*")</f>
        <v>Obec, PSČ, stát</v>
      </c>
      <c r="B63" s="67"/>
    </row>
    <row r="64" spans="1:3" x14ac:dyDescent="0.25">
      <c r="A64" s="50" t="str">
        <f>IF(OR(B56="samostatně",B56="Vyberte způsob"),"Ulice, č.p./č.o.","Ulice*, č.p./č.o.*")</f>
        <v>Ulice, č.p./č.o.</v>
      </c>
      <c r="B64" s="65"/>
    </row>
    <row r="65" spans="1:3" ht="15.75" thickBot="1" x14ac:dyDescent="0.3">
      <c r="A65" s="124" t="s">
        <v>301</v>
      </c>
      <c r="B65" s="101"/>
      <c r="C65" s="102"/>
    </row>
    <row r="66" spans="1:3" ht="15.75" thickTop="1" x14ac:dyDescent="0.25">
      <c r="A66" s="6" t="str">
        <f>IF(Data!W2=0,"Předmět 22)* �","Předmět 22)*")</f>
        <v>Předmět 22)*</v>
      </c>
      <c r="B66" s="67" t="s">
        <v>59</v>
      </c>
    </row>
    <row r="67" spans="1:3" x14ac:dyDescent="0.25">
      <c r="A67" s="31" t="str">
        <f>IF(Data!W2=0,"Způsob 23)*   �","Způsob 23)*")</f>
        <v>Způsob 23)*</v>
      </c>
      <c r="B67" s="120" t="s">
        <v>41</v>
      </c>
    </row>
    <row r="68" spans="1:3" x14ac:dyDescent="0.25">
      <c r="A68" s="50" t="s">
        <v>300</v>
      </c>
      <c r="B68" s="65"/>
    </row>
    <row r="69" spans="1:3" x14ac:dyDescent="0.25">
      <c r="A69" s="360" t="s">
        <v>60</v>
      </c>
      <c r="B69" s="360"/>
    </row>
    <row r="70" spans="1:3" x14ac:dyDescent="0.25">
      <c r="A70" s="360"/>
      <c r="B70" s="360"/>
    </row>
    <row r="71" spans="1:3" ht="23.25" x14ac:dyDescent="0.25">
      <c r="A71" s="141" t="str">
        <f>IF(C60="NE","Obchodní firma/název (provozovatele/vydavatele) 25)",IF(OR(B67="samostatně",B67="Vyberte způsob"),"Obchodní firma/název (provozovatele/vydavatele) 25)","Obchodní firma/název (provozovatele/vydavatele) 25)*"))</f>
        <v>Obchodní firma/název (provozovatele/vydavatele) 25)</v>
      </c>
      <c r="B71" s="65"/>
    </row>
    <row r="72" spans="1:3" x14ac:dyDescent="0.25">
      <c r="A72" s="50" t="str">
        <f>IF(C60="NE","IČO 26)",IF(OR(B67="samostatně",B67="Vyberte způsob"),"IČO 26)","IČO 26)*"))</f>
        <v>IČO 26)</v>
      </c>
      <c r="B72" s="65"/>
    </row>
    <row r="73" spans="1:3" x14ac:dyDescent="0.25">
      <c r="A73" s="50" t="str">
        <f>IF(OR(B67="samostatně",B67="Vyberte způsob"),"Sídlo právnické osoby 27)","Sídlo právnické osoby 27)*")</f>
        <v>Sídlo právnické osoby 27)</v>
      </c>
      <c r="B73" s="8"/>
    </row>
    <row r="74" spans="1:3" x14ac:dyDescent="0.25">
      <c r="A74" s="50" t="str">
        <f>IF(OR(B67="samostatně",B67="Vyberte způsob"),"Obec, PSČ, stát","Obec*, PSČ*, stát*")</f>
        <v>Obec, PSČ, stát</v>
      </c>
      <c r="B74" s="65"/>
    </row>
    <row r="75" spans="1:3" x14ac:dyDescent="0.25">
      <c r="A75" s="50" t="str">
        <f>IF(OR(B67="samostatně",B67="Vyberte způsob"),"Ulice, č.p./č.o.","Ulice*, č.p./č.o.*")</f>
        <v>Ulice, č.p./č.o.</v>
      </c>
      <c r="B75" s="65"/>
    </row>
    <row r="76" spans="1:3" ht="15.75" thickBot="1" x14ac:dyDescent="0.3">
      <c r="A76" s="124" t="s">
        <v>301</v>
      </c>
      <c r="B76" s="101"/>
      <c r="C76" s="102"/>
    </row>
    <row r="77" spans="1:3" ht="15.75" thickTop="1" x14ac:dyDescent="0.25"/>
    <row r="78" spans="1:3" x14ac:dyDescent="0.25">
      <c r="A78" s="50" t="s">
        <v>115</v>
      </c>
      <c r="B78" s="241"/>
    </row>
  </sheetData>
  <sheetProtection algorithmName="SHA-512" hashValue="J2OtjPCqzOpv6SZYALoUF+fPxN+xYGq+8tTJSOveJzSVXezEQJYAXUZirGKzdJgEp2RYX4eZYahhwfUrguQYfw==" saltValue="Na+KliaM3p6jq6xUzmuiLQ==" spinCount="100000" sheet="1" objects="1" scenarios="1"/>
  <mergeCells count="13">
    <mergeCell ref="A1:C1"/>
    <mergeCell ref="B3:C3"/>
    <mergeCell ref="B5:C5"/>
    <mergeCell ref="A9:C10"/>
    <mergeCell ref="B7:C7"/>
    <mergeCell ref="B8:C8"/>
    <mergeCell ref="B6:C6"/>
    <mergeCell ref="A69:B70"/>
    <mergeCell ref="A58:B59"/>
    <mergeCell ref="A36:B37"/>
    <mergeCell ref="A25:B26"/>
    <mergeCell ref="A14:B15"/>
    <mergeCell ref="A47:B48"/>
  </mergeCells>
  <conditionalFormatting sqref="A11:B12 A22:B23 A33:B34 A44:B45 A55:B56 A66:B67 I1 A13 B16:B20 A16:A24 B27:B31 A27:A35 B38:B42 A38:A43 A46 B49:B53 A49:A57 B60:B64 A60:A68 B71:B75 A71:A76 A78">
    <cfRule type="cellIs" dxfId="36" priority="45" operator="equal">
      <formula>$J$15</formula>
    </cfRule>
  </conditionalFormatting>
  <conditionalFormatting sqref="B11 B22 B33 B44 B55 B66">
    <cfRule type="containsText" dxfId="35" priority="159" operator="containsText" text="Vyberte předmět">
      <formula>NOT(ISERROR(SEARCH("Vyberte předmět",B11)))</formula>
    </cfRule>
  </conditionalFormatting>
  <conditionalFormatting sqref="B11:B12 B22:B23 B33:B34 B44:B45 B55:B56 B66:B67">
    <cfRule type="expression" dxfId="34" priority="44">
      <formula>$E$1=0</formula>
    </cfRule>
  </conditionalFormatting>
  <conditionalFormatting sqref="B12 B23 B34 B45 B56 B67">
    <cfRule type="containsText" dxfId="33" priority="46" operator="containsText" text="Vyberte způsob">
      <formula>NOT(ISERROR(SEARCH("Vyberte způsob",B12)))</formula>
    </cfRule>
  </conditionalFormatting>
  <pageMargins left="0.70866141732283505" right="0.70866141732283505" top="0.59055118110236204" bottom="0.59055118110236204" header="0.31496062992126" footer="0.31496062992126"/>
  <pageSetup paperSize="9" orientation="portrait" horizontalDpi="0" verticalDpi="0" r:id="rId1"/>
  <headerFooter differentFirst="1">
    <oddHeader>&amp;L&amp;9strana č.&amp;P&amp;R&amp;9List  č. 04 - Provozování rozhlasového nebo televizního vysílání nebo vydávání periodického tisku</oddHeader>
    <oddFooter xml:space="preserve">&amp;R&amp;8&amp;P&amp;C </oddFooter>
    <firstFooter xml:space="preserve">&amp;R&amp;8&amp;P&amp;C </firstFooter>
  </headerFooter>
  <legacyDrawing r:id="rId2"/>
  <extLst>
    <ext xmlns:x14="http://schemas.microsoft.com/office/spreadsheetml/2009/9/main" uri="{CCE6A557-97BC-4b89-ADB6-D9C93CAAB3DF}">
      <x14:dataValidations xmlns:xm="http://schemas.microsoft.com/office/excel/2006/main" count="12">
        <x14:dataValidation type="list" allowBlank="1" showInputMessage="1" showErrorMessage="1" prompt="Vyberte z rozevíracího seznamu způsob." xr:uid="{00000000-0002-0000-0500-000000000000}">
          <x14:formula1>
            <xm:f>Data!F3:F5</xm:f>
          </x14:formula1>
          <xm:sqref>B67</xm:sqref>
        </x14:dataValidation>
        <x14:dataValidation type="list" allowBlank="1" showInputMessage="1" showErrorMessage="1" prompt="Vyberte z rozevíracího seznamu způsob." xr:uid="{00000000-0002-0000-0500-000001000000}">
          <x14:formula1>
            <xm:f>Data!F3:F5</xm:f>
          </x14:formula1>
          <xm:sqref>B23</xm:sqref>
        </x14:dataValidation>
        <x14:dataValidation type="list" allowBlank="1" showInputMessage="1" showErrorMessage="1" prompt="Vyberte z rozevíracího seznamu způsob." xr:uid="{00000000-0002-0000-0500-000002000000}">
          <x14:formula1>
            <xm:f>Data!F3:F5</xm:f>
          </x14:formula1>
          <xm:sqref>B34</xm:sqref>
        </x14:dataValidation>
        <x14:dataValidation type="list" allowBlank="1" showInputMessage="1" showErrorMessage="1" prompt="Vyberte z rozevíracího seznamu způsob." xr:uid="{00000000-0002-0000-0500-000003000000}">
          <x14:formula1>
            <xm:f>Data!F3:F5</xm:f>
          </x14:formula1>
          <xm:sqref>B12</xm:sqref>
        </x14:dataValidation>
        <x14:dataValidation type="list" allowBlank="1" showInputMessage="1" showErrorMessage="1" prompt="Vyberte z rozevíracího seznamu způsob." xr:uid="{00000000-0002-0000-0500-000004000000}">
          <x14:formula1>
            <xm:f>Data!F3:F5</xm:f>
          </x14:formula1>
          <xm:sqref>B56</xm:sqref>
        </x14:dataValidation>
        <x14:dataValidation type="list" allowBlank="1" showInputMessage="1" showErrorMessage="1" prompt="Vyberte z rozevíracího seznamu způsob." xr:uid="{00000000-0002-0000-0500-000005000000}">
          <x14:formula1>
            <xm:f>Data!F3:F5</xm:f>
          </x14:formula1>
          <xm:sqref>B45</xm:sqref>
        </x14:dataValidation>
        <x14:dataValidation type="list" allowBlank="1" showInputMessage="1" showErrorMessage="1" prompt="Vyberte z rozevíracího seznamu předmět." xr:uid="{00000000-0002-0000-0500-000006000000}">
          <x14:formula1>
            <xm:f>Data!E3:E6</xm:f>
          </x14:formula1>
          <xm:sqref>B44</xm:sqref>
        </x14:dataValidation>
        <x14:dataValidation type="list" allowBlank="1" showInputMessage="1" showErrorMessage="1" prompt="Vyberte z rozevíracího seznamu předmět." xr:uid="{00000000-0002-0000-0500-000007000000}">
          <x14:formula1>
            <xm:f>Data!E3:E6</xm:f>
          </x14:formula1>
          <xm:sqref>B22</xm:sqref>
        </x14:dataValidation>
        <x14:dataValidation type="list" allowBlank="1" showInputMessage="1" showErrorMessage="1" prompt="Vyberte z rozevíracího seznamu předmět." xr:uid="{00000000-0002-0000-0500-000008000000}">
          <x14:formula1>
            <xm:f>Data!E3:E6</xm:f>
          </x14:formula1>
          <xm:sqref>B33</xm:sqref>
        </x14:dataValidation>
        <x14:dataValidation type="list" allowBlank="1" showInputMessage="1" showErrorMessage="1" prompt="Vyberte z rozevíracího seznamu předmět." xr:uid="{00000000-0002-0000-0500-000009000000}">
          <x14:formula1>
            <xm:f>Data!E3:E6</xm:f>
          </x14:formula1>
          <xm:sqref>B11</xm:sqref>
        </x14:dataValidation>
        <x14:dataValidation type="list" allowBlank="1" showInputMessage="1" showErrorMessage="1" prompt="Vyberte z rozevíracího seznamu předmět." xr:uid="{00000000-0002-0000-0500-00000A000000}">
          <x14:formula1>
            <xm:f>Data!E3:E6</xm:f>
          </x14:formula1>
          <xm:sqref>B66</xm:sqref>
        </x14:dataValidation>
        <x14:dataValidation type="list" allowBlank="1" showInputMessage="1" showErrorMessage="1" prompt="Vyberte z rozevíracího seznamu předmět." xr:uid="{00000000-0002-0000-0500-00000B000000}">
          <x14:formula1>
            <xm:f>Data!E3:E6</xm:f>
          </x14:formula1>
          <xm:sqref>B55</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6"/>
  <dimension ref="A1:J84"/>
  <sheetViews>
    <sheetView showGridLines="0" showRowColHeaders="0" showRuler="0" zoomScale="125" zoomScaleNormal="125" zoomScalePageLayoutView="125" workbookViewId="0">
      <selection activeCell="B5" sqref="B5:C5"/>
    </sheetView>
  </sheetViews>
  <sheetFormatPr defaultColWidth="9.28515625" defaultRowHeight="15" x14ac:dyDescent="0.25"/>
  <cols>
    <col min="1" max="1" width="21.5703125" customWidth="1"/>
    <col min="2" max="2" width="59.7109375" customWidth="1"/>
    <col min="3" max="3" width="4.5703125" customWidth="1"/>
    <col min="4" max="4" width="1.7109375" customWidth="1"/>
    <col min="5" max="5" width="9.28515625" hidden="1" customWidth="1"/>
    <col min="10" max="10" width="38.7109375" customWidth="1"/>
  </cols>
  <sheetData>
    <row r="1" spans="1:10" x14ac:dyDescent="0.25">
      <c r="A1" s="367" t="str">
        <f>IF(Data!W2=1,"Prazdný list netiskněte. Vyplňte pouze v případě, že počet políček v Oznámení nebude dostatečný.","Vytiskněte a vyplňte pouze v případě, že počet políček v Oznámení nebude dostatečný")</f>
        <v>Prazdný list netiskněte. Vyplňte pouze v případě, že počet políček v Oznámení nebude dostatečný.</v>
      </c>
      <c r="B1" s="365"/>
      <c r="C1" s="365"/>
      <c r="E1" s="171">
        <f>Data!W2</f>
        <v>1</v>
      </c>
      <c r="J1" s="2"/>
    </row>
    <row r="3" spans="1:10" x14ac:dyDescent="0.25">
      <c r="A3" s="160" t="s">
        <v>325</v>
      </c>
      <c r="B3" s="366" t="s">
        <v>167</v>
      </c>
      <c r="C3" s="366"/>
      <c r="J3" s="1"/>
    </row>
    <row r="4" spans="1:10" x14ac:dyDescent="0.25">
      <c r="A4" s="84"/>
      <c r="B4" s="84" t="s">
        <v>82</v>
      </c>
      <c r="C4" s="85"/>
      <c r="J4" s="1"/>
    </row>
    <row r="5" spans="1:10" x14ac:dyDescent="0.25">
      <c r="A5" s="3" t="s">
        <v>169</v>
      </c>
      <c r="B5" s="361" t="str">
        <f>IF(Oznámení!B8="","",CONCATENATE(Oznámení!B8,", nar. ",TEXT(Oznámení!B9,"dd.mm.rrrr")))</f>
        <v/>
      </c>
      <c r="C5" s="362"/>
      <c r="J5" s="20"/>
    </row>
    <row r="6" spans="1:10" x14ac:dyDescent="0.25">
      <c r="A6" s="3" t="s">
        <v>170</v>
      </c>
      <c r="B6" s="361" t="str">
        <f>IF(Oznámení!B22="","",Oznámení!B22)</f>
        <v/>
      </c>
      <c r="C6" s="362"/>
      <c r="J6" s="6"/>
    </row>
    <row r="7" spans="1:10" ht="15" customHeight="1" x14ac:dyDescent="0.25">
      <c r="A7" s="3" t="s">
        <v>108</v>
      </c>
      <c r="B7" s="361" t="str">
        <f>IF(Data!W2=1,"Průběžné oznámení; řádné",IF(Data!W2=2,"Průběžné oznámení; doplnění",IF(Data!W2=0,"Průběžné oznámení;       ⃝   řádné              ⃝   doplnění")))</f>
        <v>Průběžné oznámení; řádné</v>
      </c>
      <c r="C7" s="362"/>
      <c r="J7" s="1"/>
    </row>
    <row r="8" spans="1:10" x14ac:dyDescent="0.25">
      <c r="A8" s="3" t="s">
        <v>164</v>
      </c>
      <c r="B8" s="363" t="str">
        <f>IF(Oznámení!B34="",CONCATENATE(TEXT(Oznámení!B32,"dd.mm.rrrr")),Oznámení!B34)</f>
        <v>1.1.2024—31.12.2024</v>
      </c>
      <c r="C8" s="364"/>
      <c r="J8" s="1"/>
    </row>
    <row r="9" spans="1:10" x14ac:dyDescent="0.25">
      <c r="A9" s="323" t="s">
        <v>316</v>
      </c>
      <c r="B9" s="324"/>
      <c r="C9" s="325"/>
      <c r="J9" s="6"/>
    </row>
    <row r="10" spans="1:10" x14ac:dyDescent="0.25">
      <c r="A10" s="329"/>
      <c r="B10" s="330"/>
      <c r="C10" s="331"/>
      <c r="J10" s="28"/>
    </row>
    <row r="11" spans="1:10" x14ac:dyDescent="0.25">
      <c r="A11" s="90"/>
      <c r="B11" s="107" t="str">
        <f>IF(C9="Ne","Zaměstnavatel - podnikající fyzická osoba nebo právnická osoba","Zaměstnavatel - podnikající fyzická osoba nebo právnická osoba*")</f>
        <v>Zaměstnavatel - podnikající fyzická osoba nebo právnická osoba*</v>
      </c>
      <c r="C11" s="91"/>
      <c r="J11" s="28"/>
    </row>
    <row r="12" spans="1:10" x14ac:dyDescent="0.25">
      <c r="A12" s="63" t="str">
        <f>IF(Data!W2=0,"Druh činnosti 30)*  �","Druh činnosti 30)*")</f>
        <v>Druh činnosti 30)*</v>
      </c>
      <c r="B12" s="169" t="s">
        <v>27</v>
      </c>
      <c r="J12" s="28"/>
    </row>
    <row r="13" spans="1:10" x14ac:dyDescent="0.25">
      <c r="A13" s="50" t="s">
        <v>4</v>
      </c>
      <c r="B13" s="65"/>
      <c r="C13" s="1"/>
      <c r="J13" s="28"/>
    </row>
    <row r="14" spans="1:10" x14ac:dyDescent="0.25">
      <c r="A14" s="51" t="s">
        <v>317</v>
      </c>
      <c r="B14" s="67"/>
      <c r="C14" s="31"/>
      <c r="J14" s="74"/>
    </row>
    <row r="15" spans="1:10" x14ac:dyDescent="0.25">
      <c r="A15" s="51" t="s">
        <v>318</v>
      </c>
      <c r="B15" s="65"/>
      <c r="C15" s="8"/>
      <c r="J15" s="21"/>
    </row>
    <row r="16" spans="1:10" x14ac:dyDescent="0.25">
      <c r="A16" s="287" t="s">
        <v>319</v>
      </c>
      <c r="B16" s="287"/>
      <c r="C16" s="287"/>
      <c r="J16" s="74"/>
    </row>
    <row r="17" spans="1:10" x14ac:dyDescent="0.25">
      <c r="A17" s="51" t="s">
        <v>117</v>
      </c>
      <c r="B17" s="65"/>
      <c r="C17" s="31"/>
      <c r="J17" s="24"/>
    </row>
    <row r="18" spans="1:10" x14ac:dyDescent="0.25">
      <c r="A18" s="51" t="s">
        <v>150</v>
      </c>
      <c r="B18" s="96"/>
      <c r="C18" s="31"/>
    </row>
    <row r="19" spans="1:10" x14ac:dyDescent="0.25">
      <c r="A19" s="50" t="s">
        <v>303</v>
      </c>
      <c r="B19" s="65"/>
      <c r="C19" s="10"/>
    </row>
    <row r="20" spans="1:10" x14ac:dyDescent="0.25">
      <c r="A20" s="90"/>
      <c r="B20" s="107" t="str">
        <f>IF(C9="Ne","Zaměstnavatel - podnikající fyzická osoba nebo právnická osoba","Zaměstnavatel - podnikající fyzická osoba nebo právnická osoba*")</f>
        <v>Zaměstnavatel - podnikající fyzická osoba nebo právnická osoba*</v>
      </c>
      <c r="C20" s="91"/>
    </row>
    <row r="21" spans="1:10" x14ac:dyDescent="0.25">
      <c r="A21" s="63" t="str">
        <f>IF(Data!W2=0,"Druh činnosti 30)*  �","Druh činnosti 30)*")</f>
        <v>Druh činnosti 30)*</v>
      </c>
      <c r="B21" s="67" t="s">
        <v>27</v>
      </c>
      <c r="C21" s="1"/>
    </row>
    <row r="22" spans="1:10" x14ac:dyDescent="0.25">
      <c r="A22" s="50" t="s">
        <v>4</v>
      </c>
      <c r="B22" s="65"/>
      <c r="C22" s="1"/>
    </row>
    <row r="23" spans="1:10" x14ac:dyDescent="0.25">
      <c r="A23" s="51" t="s">
        <v>317</v>
      </c>
      <c r="B23" s="67"/>
      <c r="C23" s="31"/>
    </row>
    <row r="24" spans="1:10" x14ac:dyDescent="0.25">
      <c r="A24" s="51" t="s">
        <v>318</v>
      </c>
      <c r="B24" s="65"/>
      <c r="C24" s="8"/>
    </row>
    <row r="25" spans="1:10" x14ac:dyDescent="0.25">
      <c r="A25" s="287" t="s">
        <v>319</v>
      </c>
      <c r="B25" s="287"/>
      <c r="C25" s="287"/>
    </row>
    <row r="26" spans="1:10" x14ac:dyDescent="0.25">
      <c r="A26" s="51" t="s">
        <v>117</v>
      </c>
      <c r="B26" s="65"/>
      <c r="C26" s="31"/>
    </row>
    <row r="27" spans="1:10" x14ac:dyDescent="0.25">
      <c r="A27" s="51" t="s">
        <v>150</v>
      </c>
      <c r="B27" s="96"/>
      <c r="C27" s="31"/>
    </row>
    <row r="28" spans="1:10" x14ac:dyDescent="0.25">
      <c r="A28" s="50" t="s">
        <v>303</v>
      </c>
      <c r="B28" s="65"/>
      <c r="C28" s="10"/>
    </row>
    <row r="29" spans="1:10" x14ac:dyDescent="0.25">
      <c r="A29" s="90"/>
      <c r="B29" s="107" t="str">
        <f>IF(C9="Ne","Zaměstnavatel - podnikající fyzická osoba nebo právnická osoba","Zaměstnavatel - podnikající fyzická osoba nebo právnická osoba*")</f>
        <v>Zaměstnavatel - podnikající fyzická osoba nebo právnická osoba*</v>
      </c>
      <c r="C29" s="91"/>
    </row>
    <row r="30" spans="1:10" x14ac:dyDescent="0.25">
      <c r="A30" s="63" t="str">
        <f>IF(Data!W2=0,"Druh činnosti 30)*  �","Druh činnosti 30)*")</f>
        <v>Druh činnosti 30)*</v>
      </c>
      <c r="B30" s="67" t="s">
        <v>27</v>
      </c>
      <c r="C30" s="1"/>
    </row>
    <row r="31" spans="1:10" x14ac:dyDescent="0.25">
      <c r="A31" s="50" t="s">
        <v>4</v>
      </c>
      <c r="B31" s="65"/>
      <c r="C31" s="1"/>
    </row>
    <row r="32" spans="1:10" x14ac:dyDescent="0.25">
      <c r="A32" s="51" t="s">
        <v>317</v>
      </c>
      <c r="B32" s="67"/>
      <c r="C32" s="31"/>
    </row>
    <row r="33" spans="1:3" x14ac:dyDescent="0.25">
      <c r="A33" s="51" t="s">
        <v>318</v>
      </c>
      <c r="B33" s="65"/>
      <c r="C33" s="8"/>
    </row>
    <row r="34" spans="1:3" x14ac:dyDescent="0.25">
      <c r="A34" s="287" t="s">
        <v>319</v>
      </c>
      <c r="B34" s="287"/>
      <c r="C34" s="287"/>
    </row>
    <row r="35" spans="1:3" x14ac:dyDescent="0.25">
      <c r="A35" s="51" t="s">
        <v>117</v>
      </c>
      <c r="B35" s="65"/>
      <c r="C35" s="31"/>
    </row>
    <row r="36" spans="1:3" x14ac:dyDescent="0.25">
      <c r="A36" s="51" t="s">
        <v>150</v>
      </c>
      <c r="B36" s="96"/>
      <c r="C36" s="31"/>
    </row>
    <row r="37" spans="1:3" x14ac:dyDescent="0.25">
      <c r="A37" s="50" t="s">
        <v>303</v>
      </c>
      <c r="B37" s="65"/>
      <c r="C37" s="10"/>
    </row>
    <row r="38" spans="1:3" x14ac:dyDescent="0.25">
      <c r="A38" s="90"/>
      <c r="B38" s="107" t="str">
        <f>IF(C18="Ne","Zaměstnavatel - podnikající fyzická osoba nebo právnická osoba","Zaměstnavatel - podnikající fyzická osoba nebo právnická osoba*")</f>
        <v>Zaměstnavatel - podnikající fyzická osoba nebo právnická osoba*</v>
      </c>
      <c r="C38" s="91"/>
    </row>
    <row r="39" spans="1:3" x14ac:dyDescent="0.25">
      <c r="A39" s="63" t="str">
        <f>IF(Data!W2=0,"Druh činnosti 30)*  �","Druh činnosti 30)*")</f>
        <v>Druh činnosti 30)*</v>
      </c>
      <c r="B39" s="67" t="s">
        <v>27</v>
      </c>
      <c r="C39" s="1"/>
    </row>
    <row r="40" spans="1:3" x14ac:dyDescent="0.25">
      <c r="A40" s="50" t="s">
        <v>4</v>
      </c>
      <c r="B40" s="65"/>
      <c r="C40" s="1"/>
    </row>
    <row r="41" spans="1:3" x14ac:dyDescent="0.25">
      <c r="A41" s="51" t="s">
        <v>317</v>
      </c>
      <c r="B41" s="67"/>
      <c r="C41" s="31"/>
    </row>
    <row r="42" spans="1:3" x14ac:dyDescent="0.25">
      <c r="A42" s="51" t="s">
        <v>318</v>
      </c>
      <c r="B42" s="65"/>
      <c r="C42" s="8"/>
    </row>
    <row r="43" spans="1:3" x14ac:dyDescent="0.25">
      <c r="A43" s="287" t="s">
        <v>319</v>
      </c>
      <c r="B43" s="287"/>
      <c r="C43" s="287"/>
    </row>
    <row r="44" spans="1:3" x14ac:dyDescent="0.25">
      <c r="A44" s="51" t="s">
        <v>117</v>
      </c>
      <c r="B44" s="65"/>
      <c r="C44" s="31"/>
    </row>
    <row r="45" spans="1:3" x14ac:dyDescent="0.25">
      <c r="A45" s="51" t="s">
        <v>150</v>
      </c>
      <c r="B45" s="96"/>
      <c r="C45" s="31"/>
    </row>
    <row r="46" spans="1:3" ht="15.75" thickBot="1" x14ac:dyDescent="0.3">
      <c r="A46" s="124" t="s">
        <v>303</v>
      </c>
      <c r="B46" s="101"/>
      <c r="C46" s="92"/>
    </row>
    <row r="47" spans="1:3" ht="15.75" thickTop="1" x14ac:dyDescent="0.25">
      <c r="A47" s="90"/>
      <c r="B47" s="107" t="str">
        <f>IF(C9="Ne","Zaměstnavatel - nepodnikající fyzická osoba","Zaměstnavatel - nepodnikající fyzická osoba*")</f>
        <v>Zaměstnavatel - nepodnikající fyzická osoba*</v>
      </c>
      <c r="C47" s="91"/>
    </row>
    <row r="48" spans="1:3" x14ac:dyDescent="0.25">
      <c r="A48" s="63" t="str">
        <f>IF(Data!W2=0,"Druh činnosti 30)*  �","Druh činnosti 30)*")</f>
        <v>Druh činnosti 30)*</v>
      </c>
      <c r="B48" s="67" t="s">
        <v>27</v>
      </c>
      <c r="C48" s="1"/>
    </row>
    <row r="49" spans="1:3" x14ac:dyDescent="0.25">
      <c r="A49" s="50" t="s">
        <v>4</v>
      </c>
      <c r="B49" s="65"/>
      <c r="C49" s="1"/>
    </row>
    <row r="50" spans="1:3" x14ac:dyDescent="0.25">
      <c r="A50" s="51" t="s">
        <v>320</v>
      </c>
      <c r="B50" s="67"/>
      <c r="C50" s="6"/>
    </row>
    <row r="51" spans="1:3" x14ac:dyDescent="0.25">
      <c r="A51" s="50" t="s">
        <v>303</v>
      </c>
      <c r="B51" s="65"/>
      <c r="C51" s="10"/>
    </row>
    <row r="52" spans="1:3" x14ac:dyDescent="0.25">
      <c r="A52" s="90"/>
      <c r="B52" s="107" t="str">
        <f>IF(C14="Ne","Zaměstnavatel - nepodnikající fyzická osoba","Zaměstnavatel - nepodnikající fyzická osoba*")</f>
        <v>Zaměstnavatel - nepodnikající fyzická osoba*</v>
      </c>
      <c r="C52" s="91"/>
    </row>
    <row r="53" spans="1:3" x14ac:dyDescent="0.25">
      <c r="A53" s="63" t="str">
        <f>IF(Data!W2=0,"Druh činnosti 30)*  �","Druh činnosti 30)*")</f>
        <v>Druh činnosti 30)*</v>
      </c>
      <c r="B53" s="67" t="s">
        <v>27</v>
      </c>
      <c r="C53" s="1"/>
    </row>
    <row r="54" spans="1:3" x14ac:dyDescent="0.25">
      <c r="A54" s="50" t="s">
        <v>4</v>
      </c>
      <c r="B54" s="65"/>
      <c r="C54" s="1"/>
    </row>
    <row r="55" spans="1:3" x14ac:dyDescent="0.25">
      <c r="A55" s="51" t="s">
        <v>320</v>
      </c>
      <c r="B55" s="67"/>
      <c r="C55" s="6"/>
    </row>
    <row r="56" spans="1:3" x14ac:dyDescent="0.25">
      <c r="A56" s="50" t="s">
        <v>303</v>
      </c>
      <c r="B56" s="96"/>
      <c r="C56" s="10"/>
    </row>
    <row r="57" spans="1:3" x14ac:dyDescent="0.25">
      <c r="A57" s="90"/>
      <c r="B57" s="107" t="str">
        <f>IF(C19="Ne","Zaměstnavatel - nepodnikající fyzická osoba","Zaměstnavatel - nepodnikající fyzická osoba*")</f>
        <v>Zaměstnavatel - nepodnikající fyzická osoba*</v>
      </c>
      <c r="C57" s="91"/>
    </row>
    <row r="58" spans="1:3" x14ac:dyDescent="0.25">
      <c r="A58" s="63" t="str">
        <f>IF(Data!W2=0,"Druh činnosti 30)*  �","Druh činnosti 30)*")</f>
        <v>Druh činnosti 30)*</v>
      </c>
      <c r="B58" s="67" t="s">
        <v>27</v>
      </c>
      <c r="C58" s="1"/>
    </row>
    <row r="59" spans="1:3" x14ac:dyDescent="0.25">
      <c r="A59" s="50" t="s">
        <v>4</v>
      </c>
      <c r="B59" s="65"/>
      <c r="C59" s="1"/>
    </row>
    <row r="60" spans="1:3" x14ac:dyDescent="0.25">
      <c r="A60" s="51" t="s">
        <v>320</v>
      </c>
      <c r="B60" s="67"/>
      <c r="C60" s="6"/>
    </row>
    <row r="61" spans="1:3" x14ac:dyDescent="0.25">
      <c r="A61" s="50" t="s">
        <v>303</v>
      </c>
      <c r="B61" s="96"/>
      <c r="C61" s="10"/>
    </row>
    <row r="62" spans="1:3" x14ac:dyDescent="0.25">
      <c r="A62" s="90"/>
      <c r="B62" s="107" t="str">
        <f>IF(C24="Ne","Zaměstnavatel - nepodnikající fyzická osoba","Zaměstnavatel - nepodnikající fyzická osoba*")</f>
        <v>Zaměstnavatel - nepodnikající fyzická osoba*</v>
      </c>
      <c r="C62" s="91"/>
    </row>
    <row r="63" spans="1:3" x14ac:dyDescent="0.25">
      <c r="A63" s="63" t="str">
        <f>IF(Data!W2=0,"Druh činnosti 30)*  �","Druh činnosti 30)*")</f>
        <v>Druh činnosti 30)*</v>
      </c>
      <c r="B63" s="67" t="s">
        <v>27</v>
      </c>
      <c r="C63" s="1"/>
    </row>
    <row r="64" spans="1:3" x14ac:dyDescent="0.25">
      <c r="A64" s="50" t="s">
        <v>4</v>
      </c>
      <c r="B64" s="65"/>
      <c r="C64" s="1"/>
    </row>
    <row r="65" spans="1:3" x14ac:dyDescent="0.25">
      <c r="A65" s="51" t="s">
        <v>320</v>
      </c>
      <c r="B65" s="67"/>
      <c r="C65" s="6"/>
    </row>
    <row r="66" spans="1:3" x14ac:dyDescent="0.25">
      <c r="A66" s="50" t="s">
        <v>303</v>
      </c>
      <c r="B66" s="96"/>
      <c r="C66" s="10"/>
    </row>
    <row r="67" spans="1:3" x14ac:dyDescent="0.25">
      <c r="A67" s="90"/>
      <c r="B67" s="107" t="str">
        <f>IF(C29="Ne","Zaměstnavatel - nepodnikající fyzická osoba","Zaměstnavatel - nepodnikající fyzická osoba*")</f>
        <v>Zaměstnavatel - nepodnikající fyzická osoba*</v>
      </c>
      <c r="C67" s="91"/>
    </row>
    <row r="68" spans="1:3" x14ac:dyDescent="0.25">
      <c r="A68" s="63" t="str">
        <f>IF(Data!W2=0,"Druh činnosti 30)*  �","Druh činnosti 30)*")</f>
        <v>Druh činnosti 30)*</v>
      </c>
      <c r="B68" s="67" t="s">
        <v>27</v>
      </c>
      <c r="C68" s="1"/>
    </row>
    <row r="69" spans="1:3" x14ac:dyDescent="0.25">
      <c r="A69" s="50" t="s">
        <v>4</v>
      </c>
      <c r="B69" s="65"/>
      <c r="C69" s="1"/>
    </row>
    <row r="70" spans="1:3" x14ac:dyDescent="0.25">
      <c r="A70" s="51" t="s">
        <v>320</v>
      </c>
      <c r="B70" s="67"/>
      <c r="C70" s="6"/>
    </row>
    <row r="71" spans="1:3" x14ac:dyDescent="0.25">
      <c r="A71" s="50" t="s">
        <v>303</v>
      </c>
      <c r="B71" s="96"/>
      <c r="C71" s="10"/>
    </row>
    <row r="72" spans="1:3" x14ac:dyDescent="0.25">
      <c r="A72" s="90"/>
      <c r="B72" s="107" t="str">
        <f>IF(C34="Ne","Zaměstnavatel - nepodnikající fyzická osoba","Zaměstnavatel - nepodnikající fyzická osoba*")</f>
        <v>Zaměstnavatel - nepodnikající fyzická osoba*</v>
      </c>
      <c r="C72" s="91"/>
    </row>
    <row r="73" spans="1:3" x14ac:dyDescent="0.25">
      <c r="A73" s="63" t="str">
        <f>IF(Data!W2=0,"Druh činnosti 30)*  �","Druh činnosti 30*")</f>
        <v>Druh činnosti 30*</v>
      </c>
      <c r="B73" s="67" t="s">
        <v>27</v>
      </c>
      <c r="C73" s="1"/>
    </row>
    <row r="74" spans="1:3" x14ac:dyDescent="0.25">
      <c r="A74" s="50" t="s">
        <v>4</v>
      </c>
      <c r="B74" s="65"/>
      <c r="C74" s="1"/>
    </row>
    <row r="75" spans="1:3" x14ac:dyDescent="0.25">
      <c r="A75" s="51" t="s">
        <v>320</v>
      </c>
      <c r="B75" s="67"/>
      <c r="C75" s="6"/>
    </row>
    <row r="76" spans="1:3" x14ac:dyDescent="0.25">
      <c r="A76" s="50" t="s">
        <v>303</v>
      </c>
      <c r="B76" s="65"/>
      <c r="C76" s="10"/>
    </row>
    <row r="77" spans="1:3" x14ac:dyDescent="0.25">
      <c r="A77" s="90"/>
      <c r="B77" s="107" t="str">
        <f>IF(C39="Ne","Zaměstnavatel - nepodnikající fyzická osoba","Zaměstnavatel - nepodnikající fyzická osoba*")</f>
        <v>Zaměstnavatel - nepodnikající fyzická osoba*</v>
      </c>
      <c r="C77" s="91"/>
    </row>
    <row r="78" spans="1:3" x14ac:dyDescent="0.25">
      <c r="A78" s="63" t="str">
        <f>IF(Data!W2=0,"Druh činnosti 30)*  �","Druh činnosti 30)*")</f>
        <v>Druh činnosti 30)*</v>
      </c>
      <c r="B78" s="67" t="s">
        <v>27</v>
      </c>
      <c r="C78" s="1"/>
    </row>
    <row r="79" spans="1:3" x14ac:dyDescent="0.25">
      <c r="A79" s="50" t="s">
        <v>4</v>
      </c>
      <c r="B79" s="65"/>
      <c r="C79" s="1"/>
    </row>
    <row r="80" spans="1:3" x14ac:dyDescent="0.25">
      <c r="A80" s="51" t="s">
        <v>320</v>
      </c>
      <c r="B80" s="67"/>
      <c r="C80" s="6"/>
    </row>
    <row r="81" spans="1:3" ht="15.75" thickBot="1" x14ac:dyDescent="0.3">
      <c r="A81" s="124" t="s">
        <v>303</v>
      </c>
      <c r="B81" s="101"/>
      <c r="C81" s="92"/>
    </row>
    <row r="82" spans="1:3" ht="15.75" thickTop="1" x14ac:dyDescent="0.25"/>
    <row r="83" spans="1:3" x14ac:dyDescent="0.25">
      <c r="A83" t="s">
        <v>115</v>
      </c>
      <c r="B83" s="257"/>
    </row>
    <row r="84" spans="1:3" x14ac:dyDescent="0.25">
      <c r="B84" s="131"/>
    </row>
  </sheetData>
  <sheetProtection algorithmName="SHA-512" hashValue="LIDKiZ2y+wtF2V6WWZWfhaQ8be8E7hNRRQLUuRDls6kANKfGC6QRtFExYowfm5K1rUBAayGLd986glSvHxF8Mw==" saltValue="+oSDox2969oew3wMq1N0DA==" spinCount="100000" sheet="1" objects="1" scenarios="1"/>
  <mergeCells count="11">
    <mergeCell ref="A1:C1"/>
    <mergeCell ref="B3:C3"/>
    <mergeCell ref="A9:C10"/>
    <mergeCell ref="A16:C16"/>
    <mergeCell ref="A25:C25"/>
    <mergeCell ref="B5:C5"/>
    <mergeCell ref="A34:C34"/>
    <mergeCell ref="A43:C43"/>
    <mergeCell ref="B7:C7"/>
    <mergeCell ref="B8:C8"/>
    <mergeCell ref="B6:C6"/>
  </mergeCells>
  <conditionalFormatting sqref="B12 B21 B30 B39 B48 B53 B58 B63 B68 B73 B78">
    <cfRule type="expression" dxfId="32" priority="47">
      <formula>$E$1=0</formula>
    </cfRule>
  </conditionalFormatting>
  <conditionalFormatting sqref="B12:B13 B21:B22 B30:B31 B39:B40 B48:B49 B53:B54 B58:B59 B63:B64 B68:B69 B73:B74 B78:B79">
    <cfRule type="containsText" dxfId="31" priority="90" operator="containsText" text="Vyberte druh činnosti">
      <formula>NOT(ISERROR(SEARCH("Vyberte druh činnosti",B12)))</formula>
    </cfRule>
  </conditionalFormatting>
  <conditionalFormatting sqref="J1:J17">
    <cfRule type="cellIs" dxfId="30" priority="48" operator="equal">
      <formula>$R$15</formula>
    </cfRule>
    <cfRule type="cellIs" dxfId="29" priority="76" operator="equal">
      <formula>#REF!</formula>
    </cfRule>
  </conditionalFormatting>
  <pageMargins left="0.70866141732283505" right="0.70866141732283505" top="0.59055118110236204" bottom="0.59055118110236204" header="0.31496062992126" footer="0.31496062992126"/>
  <pageSetup paperSize="9" orientation="portrait" horizontalDpi="0" verticalDpi="0" r:id="rId1"/>
  <headerFooter differentFirst="1">
    <oddHeader>&amp;L&amp;9strana č. &amp;P&amp;R&amp;8List č. 05 - Další činnosti v pracovněprávním nebo obdobném vztahu nebo ve služebním poměru</oddHeader>
    <oddFooter xml:space="preserve">&amp;R&amp;8&amp;P&amp;C </oddFooter>
    <firstFooter xml:space="preserve">&amp;R&amp;8&amp;P&amp;C </first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Vyberte z rozevíracího seznamu druh činnosti." xr:uid="{00000000-0002-0000-0600-000000000000}">
          <x14:formula1>
            <xm:f>Data!$G$3:$G$6</xm:f>
          </x14:formula1>
          <xm:sqref>B78 B12 B39 B30 B21 B73 B68 B63 B58 B53 B48</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7"/>
  <dimension ref="A1:K187"/>
  <sheetViews>
    <sheetView showGridLines="0" showRowColHeaders="0" showRuler="0" zoomScale="125" zoomScaleNormal="125" zoomScalePageLayoutView="125" workbookViewId="0">
      <selection activeCell="B5" sqref="B5:C5"/>
    </sheetView>
  </sheetViews>
  <sheetFormatPr defaultColWidth="9.28515625" defaultRowHeight="15" x14ac:dyDescent="0.25"/>
  <cols>
    <col min="1" max="1" width="21.5703125" customWidth="1"/>
    <col min="2" max="2" width="59.7109375" customWidth="1"/>
    <col min="3" max="3" width="4.5703125" customWidth="1"/>
    <col min="4" max="4" width="1.7109375" customWidth="1"/>
    <col min="5" max="5" width="9.28515625" hidden="1" customWidth="1"/>
    <col min="11" max="11" width="9.7109375" customWidth="1"/>
  </cols>
  <sheetData>
    <row r="1" spans="1:11" x14ac:dyDescent="0.25">
      <c r="A1" s="365" t="str">
        <f>IF(Data!W2=1,"Prazdný list netiskněte. Vyplňte pouze v případě, že počet políček v Oznámení nebude dostatečný.","Vytiskněte a vyplňte pouze v případě, že počet políček v Oznámení nebude dostatečný")</f>
        <v>Prazdný list netiskněte. Vyplňte pouze v případě, že počet políček v Oznámení nebude dostatečný.</v>
      </c>
      <c r="B1" s="365"/>
      <c r="C1" s="365"/>
      <c r="E1" s="171">
        <f>Data!W2</f>
        <v>1</v>
      </c>
      <c r="K1" s="1"/>
    </row>
    <row r="3" spans="1:11" x14ac:dyDescent="0.25">
      <c r="A3" s="160" t="s">
        <v>325</v>
      </c>
      <c r="B3" s="366" t="s">
        <v>105</v>
      </c>
      <c r="C3" s="366"/>
      <c r="K3" s="1"/>
    </row>
    <row r="4" spans="1:11" x14ac:dyDescent="0.25">
      <c r="A4" s="84"/>
      <c r="B4" s="84" t="s">
        <v>82</v>
      </c>
      <c r="C4" s="85"/>
      <c r="K4" s="1"/>
    </row>
    <row r="5" spans="1:11" x14ac:dyDescent="0.25">
      <c r="A5" s="3" t="s">
        <v>169</v>
      </c>
      <c r="B5" s="368" t="str">
        <f>IF(Oznámení!B8="","",CONCATENATE(Oznámení!B8,", nar. ",TEXT(Oznámení!B9,"dd.mm.rrrr")))</f>
        <v/>
      </c>
      <c r="C5" s="369"/>
      <c r="K5" s="20"/>
    </row>
    <row r="6" spans="1:11" ht="15" customHeight="1" x14ac:dyDescent="0.25">
      <c r="A6" s="3" t="s">
        <v>170</v>
      </c>
      <c r="B6" s="368" t="str">
        <f>IF(Oznámení!B22="","",Oznámení!B22)</f>
        <v/>
      </c>
      <c r="C6" s="369"/>
      <c r="K6" s="6"/>
    </row>
    <row r="7" spans="1:11" x14ac:dyDescent="0.25">
      <c r="A7" s="3" t="s">
        <v>108</v>
      </c>
      <c r="B7" s="361" t="str">
        <f>IF(Data!W2=1,"Průběžné oznámení; řádné",IF(Data!W2=2,"Průběžné oznámení; doplnění",IF(Data!W2=0,"Průběžné oznámení;       ⃝   řádné              ⃝   doplnění")))</f>
        <v>Průběžné oznámení; řádné</v>
      </c>
      <c r="C7" s="362"/>
      <c r="K7" s="1"/>
    </row>
    <row r="8" spans="1:11" ht="15" customHeight="1" x14ac:dyDescent="0.25">
      <c r="A8" s="3" t="s">
        <v>164</v>
      </c>
      <c r="B8" s="363" t="str">
        <f>IF(Oznámení!B34="",CONCATENATE(TEXT(Oznámení!B32,"dd.mm.rrrr")),Oznámení!B34)</f>
        <v>1.1.2024—31.12.2024</v>
      </c>
      <c r="C8" s="364"/>
      <c r="K8" s="1"/>
    </row>
    <row r="9" spans="1:11" x14ac:dyDescent="0.25">
      <c r="A9" s="296" t="s">
        <v>304</v>
      </c>
      <c r="B9" s="297"/>
      <c r="C9" s="298"/>
      <c r="K9" s="6"/>
    </row>
    <row r="10" spans="1:11" x14ac:dyDescent="0.25">
      <c r="A10" s="299"/>
      <c r="B10" s="300"/>
      <c r="C10" s="301"/>
      <c r="K10" s="1"/>
    </row>
    <row r="11" spans="1:11" ht="14.45" customHeight="1" x14ac:dyDescent="0.25">
      <c r="A11" s="318" t="s">
        <v>287</v>
      </c>
      <c r="B11" s="318"/>
      <c r="C11" s="318"/>
      <c r="K11" s="1"/>
    </row>
    <row r="12" spans="1:11" x14ac:dyDescent="0.25">
      <c r="A12" s="319"/>
      <c r="B12" s="319"/>
      <c r="C12" s="319"/>
      <c r="K12" s="1"/>
    </row>
    <row r="13" spans="1:11" x14ac:dyDescent="0.25">
      <c r="A13" s="50" t="str">
        <f>IF(Data!W2=0,"Druh nemovité věci 38)*�","Druh nemovité věci 38)*")</f>
        <v>Druh nemovité věci 38)*</v>
      </c>
      <c r="B13" s="166" t="s">
        <v>8</v>
      </c>
      <c r="K13" s="1"/>
    </row>
    <row r="14" spans="1:11" x14ac:dyDescent="0.25">
      <c r="A14" s="50" t="str">
        <f>IF(Data!W2=0,"Specifikace druhu 39)*�",IF(OR(B13="jiné",B13="právo stavby"),"Specifikace druhu 39)","Specifikace druhu 39)*"))</f>
        <v>Specifikace druhu 39)*</v>
      </c>
      <c r="B14" s="166" t="s">
        <v>189</v>
      </c>
      <c r="C14" s="1"/>
      <c r="K14" s="1"/>
    </row>
    <row r="15" spans="1:11" x14ac:dyDescent="0.25">
      <c r="A15" s="77" t="str">
        <f>IF(Data!W2=0,"Způsob nabytí 40)*        �","Způsob nabytí 40)*")</f>
        <v>Způsob nabytí 40)*</v>
      </c>
      <c r="B15" s="65" t="s">
        <v>9</v>
      </c>
      <c r="C15" s="1"/>
      <c r="K15" s="1"/>
    </row>
    <row r="16" spans="1:11" x14ac:dyDescent="0.25">
      <c r="A16" s="51" t="s">
        <v>136</v>
      </c>
      <c r="B16" s="142"/>
      <c r="C16" s="10"/>
      <c r="K16" s="6"/>
    </row>
    <row r="17" spans="1:11" x14ac:dyDescent="0.25">
      <c r="A17" s="77" t="str">
        <f>IF(OR(B13=Data!$I$4,B13=Data!$I$5,B13=Data!$I$6,B13=Data!$I$7,B13=Data!$I$3),"Obec - katastrální území*","Obec - katastrální území")</f>
        <v>Obec - katastrální území*</v>
      </c>
      <c r="B17" s="65"/>
      <c r="K17" s="1"/>
    </row>
    <row r="18" spans="1:11" x14ac:dyDescent="0.25">
      <c r="A18" s="75" t="str">
        <f>IF(OR(B13=Data!$I$4,B13=Data!$I$5,B13=Data!$I$6,B13=Data!$I$7,B13=Data!$I$3),"Číslo LV 42)*","Číslo LV 42)")</f>
        <v>Číslo LV 42)*</v>
      </c>
      <c r="B18" s="140"/>
      <c r="C18" s="246">
        <v>2</v>
      </c>
      <c r="K18" s="20"/>
    </row>
    <row r="19" spans="1:11" x14ac:dyDescent="0.25">
      <c r="A19" s="75" t="str">
        <f>IF(OR(B13="Vyberte druh nemovité věci",B13="pozemek",B13="stavba",B13="jednotka",B13="právo stavby",B13="jiné"),"Parcelní číslo 42)*","Parcelní číslo 42)")</f>
        <v>Parcelní číslo 42)*</v>
      </c>
      <c r="B19" s="156"/>
      <c r="C19" s="14"/>
      <c r="K19" s="1"/>
    </row>
    <row r="20" spans="1:11" x14ac:dyDescent="0.25">
      <c r="A20" s="143" t="str">
        <f>IF(OR(AND(B13="stavba",B14=Data!$M$31),AND(B13="stavba",B14=Data!$M$32),AND(B13="stavba",Oznámení!B14=Data!$M$29),AND(B13="stavba",B14="")),"Číslo popisné/evidenční 43)*",IF(OR(B13="jiné",B13="pozemek",B13="právo stavby",B13="jednotka",B14=Data!$M$30,B14=Data!$M$33,B14=Data!$M$34,B14=Data!$M$35),"Číslo popisné/evidenční 43)","Číslo popisné/evidenční 43)*"))</f>
        <v>Číslo popisné/evidenční 43)*</v>
      </c>
      <c r="B20" s="156"/>
      <c r="C20" s="50"/>
      <c r="K20" s="1"/>
    </row>
    <row r="21" spans="1:11" x14ac:dyDescent="0.25">
      <c r="A21" s="143" t="s">
        <v>219</v>
      </c>
      <c r="B21" s="156"/>
      <c r="C21" s="50"/>
      <c r="K21" s="1"/>
    </row>
    <row r="22" spans="1:11" x14ac:dyDescent="0.25">
      <c r="A22" s="77" t="str">
        <f>IF(Data!W2=0,"Vlastnictví 44)                 �","Vlastnictví 44)")</f>
        <v>Vlastnictví 44)</v>
      </c>
      <c r="B22" s="65" t="s">
        <v>19</v>
      </c>
      <c r="C22" s="14"/>
      <c r="K22" s="1"/>
    </row>
    <row r="23" spans="1:11" ht="15.75" thickBot="1" x14ac:dyDescent="0.3">
      <c r="A23" s="222" t="s">
        <v>118</v>
      </c>
      <c r="B23" s="96"/>
      <c r="C23" s="10"/>
      <c r="K23" s="1"/>
    </row>
    <row r="24" spans="1:11" ht="15.75" thickTop="1" x14ac:dyDescent="0.25">
      <c r="A24" s="50" t="str">
        <f>IF(Data!W2=0,"Druh nemovité věci 38)*�","Druh nemovité věci 38)*")</f>
        <v>Druh nemovité věci 38)*</v>
      </c>
      <c r="B24" s="144" t="s">
        <v>8</v>
      </c>
      <c r="C24" s="145"/>
      <c r="K24" s="1"/>
    </row>
    <row r="25" spans="1:11" x14ac:dyDescent="0.25">
      <c r="A25" s="77" t="str">
        <f>IF(Data!W2=0,"Specifikace druhu 39)*�",IF(OR(B24="jiné",B24="právo stavby"),"Specifikace druhu 39)","Specifikace druhu 39)*"))</f>
        <v>Specifikace druhu 39)*</v>
      </c>
      <c r="B25" s="67" t="s">
        <v>189</v>
      </c>
      <c r="C25" s="1"/>
      <c r="K25" s="6"/>
    </row>
    <row r="26" spans="1:11" x14ac:dyDescent="0.25">
      <c r="A26" s="77" t="str">
        <f>IF(Data!W2=0,"Způsob nabytí 40)*        �","Způsob nabytí 40)*")</f>
        <v>Způsob nabytí 40)*</v>
      </c>
      <c r="B26" s="65" t="s">
        <v>9</v>
      </c>
      <c r="C26" s="1"/>
      <c r="K26" s="1"/>
    </row>
    <row r="27" spans="1:11" x14ac:dyDescent="0.25">
      <c r="A27" s="51" t="s">
        <v>136</v>
      </c>
      <c r="B27" s="142"/>
      <c r="C27" s="10"/>
      <c r="K27" s="6"/>
    </row>
    <row r="28" spans="1:11" x14ac:dyDescent="0.25">
      <c r="A28" s="77" t="str">
        <f>IF(OR(B24=Data!$I$4,B24=Data!$I$5,B24=Data!$I$6,B24=Data!$I$7,B24=Data!$I$3),"Obec - katastrální území*","Obec - katastrální území")</f>
        <v>Obec - katastrální území*</v>
      </c>
      <c r="B28" s="65"/>
      <c r="C28" s="246">
        <v>3</v>
      </c>
      <c r="K28" s="20"/>
    </row>
    <row r="29" spans="1:11" x14ac:dyDescent="0.25">
      <c r="A29" s="75" t="str">
        <f>IF(OR(B24=Data!$I$4,B24=Data!$I$5,B24=Data!$I$6,B24=Data!$I$7,B24=Data!$I$3),"Číslo LV 42)*","Číslo LV 42)")</f>
        <v>Číslo LV 42)*</v>
      </c>
      <c r="B29" s="140"/>
      <c r="C29" s="10"/>
      <c r="K29" s="1"/>
    </row>
    <row r="30" spans="1:11" x14ac:dyDescent="0.25">
      <c r="A30" s="75" t="str">
        <f>IF(OR(B24="Vyberte druh nemovité věci",B24="pozemek",B24="stavba",B24="jednotka",B24="právo stavby",B24="jiné"),"Parcelní číslo 42)*","Parcelní číslo 42)")</f>
        <v>Parcelní číslo 42)*</v>
      </c>
      <c r="B30" s="156"/>
      <c r="C30" s="14"/>
      <c r="K30" s="1"/>
    </row>
    <row r="31" spans="1:11" x14ac:dyDescent="0.25">
      <c r="A31" s="143" t="str">
        <f>IF(OR(AND(B24="stavba",B25=Data!$M$31),AND(B24="stavba",B25=Data!$M$32),AND(B24="stavba",Oznámení!B25=Data!$M$29),AND(B24="stavba",B25="")),"Číslo popisné/evidenční 43)*",IF(OR(B24="jiné",B24="pozemek",B24="právo stavby",B24="jednotka",B25=Data!$M$30,B25=Data!$M$33,B25=Data!$M$34,B25=Data!$M$35),"Číslo popisné/evidenční 43)","Číslo popisné/evidenční 43)*"))</f>
        <v>Číslo popisné/evidenční 43)*</v>
      </c>
      <c r="B31" s="156"/>
      <c r="C31" s="50"/>
      <c r="K31" s="6"/>
    </row>
    <row r="32" spans="1:11" x14ac:dyDescent="0.25">
      <c r="A32" s="143" t="s">
        <v>219</v>
      </c>
      <c r="B32" s="156"/>
      <c r="C32" s="50"/>
      <c r="I32" s="1"/>
    </row>
    <row r="33" spans="1:9" x14ac:dyDescent="0.25">
      <c r="A33" s="77" t="str">
        <f>IF(Data!W2=0,"Vlastnictví 44)                 �","Vlastnictví 44)")</f>
        <v>Vlastnictví 44)</v>
      </c>
      <c r="B33" s="65" t="s">
        <v>19</v>
      </c>
      <c r="C33" s="14"/>
      <c r="I33" s="6"/>
    </row>
    <row r="34" spans="1:9" ht="15.75" thickBot="1" x14ac:dyDescent="0.3">
      <c r="A34" s="50" t="s">
        <v>118</v>
      </c>
      <c r="B34" s="96"/>
      <c r="C34" s="10"/>
    </row>
    <row r="35" spans="1:9" ht="15.75" thickTop="1" x14ac:dyDescent="0.25">
      <c r="A35" s="153" t="str">
        <f>IF(Data!W2=0,"Druh nemovité věci 38)*�","Druh nemovité věci 38)*")</f>
        <v>Druh nemovité věci 38)*</v>
      </c>
      <c r="B35" s="144" t="s">
        <v>8</v>
      </c>
      <c r="C35" s="145"/>
    </row>
    <row r="36" spans="1:9" x14ac:dyDescent="0.25">
      <c r="A36" s="50" t="str">
        <f>IF(Data!W2=0,"Specifikace druhu 39)*�",IF(OR(B35="jiné",B35="právo stavby"),"Specifikace druhu 39)","Specifikace druhu 39)*"))</f>
        <v>Specifikace druhu 39)*</v>
      </c>
      <c r="B36" s="67" t="s">
        <v>189</v>
      </c>
      <c r="C36" s="1"/>
    </row>
    <row r="37" spans="1:9" x14ac:dyDescent="0.25">
      <c r="A37" s="75" t="str">
        <f>IF(Data!W2=0,"Způsob nabytí 40)*        �","Způsob nabytí 40)*")</f>
        <v>Způsob nabytí 40)*</v>
      </c>
      <c r="B37" s="65" t="s">
        <v>9</v>
      </c>
      <c r="C37" s="1"/>
    </row>
    <row r="38" spans="1:9" x14ac:dyDescent="0.25">
      <c r="A38" s="74" t="s">
        <v>136</v>
      </c>
      <c r="B38" s="142"/>
      <c r="C38" s="10"/>
    </row>
    <row r="39" spans="1:9" x14ac:dyDescent="0.25">
      <c r="A39" s="77" t="str">
        <f>IF(OR(B35=Data!$I$4,B35=Data!$I$5,B35=Data!$I$6,B35=Data!$I$7,B35=Data!$I$3),"Obec - katastrální území*","Obec - katastrální území")</f>
        <v>Obec - katastrální území*</v>
      </c>
      <c r="B39" s="65"/>
      <c r="C39" s="10" t="s">
        <v>95</v>
      </c>
    </row>
    <row r="40" spans="1:9" x14ac:dyDescent="0.25">
      <c r="A40" s="75" t="str">
        <f>IF(OR(B35=Data!$I$4,B35=Data!$I$5,B35=Data!$I$6,B35=Data!$I$7,B35=Data!$I$3),"Číslo LV 42)*","Číslo LV 42)")</f>
        <v>Číslo LV 42)*</v>
      </c>
      <c r="B40" s="140"/>
      <c r="C40" s="246">
        <v>4</v>
      </c>
    </row>
    <row r="41" spans="1:9" x14ac:dyDescent="0.25">
      <c r="A41" s="75" t="str">
        <f>IF(OR(B35="Vyberte druh nemovité věci",B35="pozemek",B35="stavba",B35="jednotka",B35="právo stavby",B35="jiné"),"Parcelní číslo 42)*","Parcelní číslo 42)")</f>
        <v>Parcelní číslo 42)*</v>
      </c>
      <c r="B41" s="156"/>
      <c r="C41" s="14"/>
    </row>
    <row r="42" spans="1:9" x14ac:dyDescent="0.25">
      <c r="A42" s="143" t="str">
        <f>IF(OR(AND(B35="stavba",B36=Data!$M$31),AND(B35="stavba",B36=Data!$M$32),AND(B35="stavba",Oznámení!B36=Data!$M$29),AND(B35="stavba",B36="")),"Číslo popisné/evidenční 43)*",IF(OR(B35="jiné",B35="pozemek",B35="právo stavby",B35="jednotka",B36=Data!$M$30,B36=Data!$M$33,B36=Data!$M$34,B36=Data!$M$35),"Číslo popisné/evidenční 43)","Číslo popisné/evidenční 43)*"))</f>
        <v>Číslo popisné/evidenční 43)*</v>
      </c>
      <c r="B42" s="156"/>
      <c r="C42" s="50"/>
    </row>
    <row r="43" spans="1:9" x14ac:dyDescent="0.25">
      <c r="A43" s="143" t="s">
        <v>219</v>
      </c>
      <c r="B43" s="156"/>
      <c r="C43" s="50"/>
    </row>
    <row r="44" spans="1:9" x14ac:dyDescent="0.25">
      <c r="A44" s="77" t="str">
        <f>IF(Data!W2=0,"Vlastnictví 44)                 �","Vlastnictví 44)")</f>
        <v>Vlastnictví 44)</v>
      </c>
      <c r="B44" s="65" t="s">
        <v>19</v>
      </c>
      <c r="C44" s="14"/>
    </row>
    <row r="45" spans="1:9" ht="15.75" thickBot="1" x14ac:dyDescent="0.3">
      <c r="A45" s="106" t="s">
        <v>118</v>
      </c>
      <c r="B45" s="101"/>
      <c r="C45" s="92"/>
    </row>
    <row r="46" spans="1:9" ht="15.75" thickTop="1" x14ac:dyDescent="0.25">
      <c r="A46" s="50" t="str">
        <f>IF(Data!W2=0,"Druh nemovité věci 38)*�","Druh nemovité věci 38)*")</f>
        <v>Druh nemovité věci 38)*</v>
      </c>
      <c r="B46" s="65" t="s">
        <v>8</v>
      </c>
      <c r="C46" s="1"/>
    </row>
    <row r="47" spans="1:9" x14ac:dyDescent="0.25">
      <c r="A47" s="50" t="str">
        <f>IF(Data!W2=0,"Specifikace druhu 39)*�",IF(OR(B46="jiné",B46="právo stavby"),"Specifikace druhu 39)","Specifikace druhu 39)*"))</f>
        <v>Specifikace druhu 39)*</v>
      </c>
      <c r="B47" s="65" t="s">
        <v>189</v>
      </c>
      <c r="C47" s="1"/>
    </row>
    <row r="48" spans="1:9" x14ac:dyDescent="0.25">
      <c r="A48" s="77" t="str">
        <f>IF(Data!W2=0,"Způsob nabytí 40)*        �","Způsob nabytí 40)*")</f>
        <v>Způsob nabytí 40)*</v>
      </c>
      <c r="B48" s="65" t="s">
        <v>9</v>
      </c>
      <c r="C48" s="1"/>
    </row>
    <row r="49" spans="1:3" x14ac:dyDescent="0.25">
      <c r="A49" s="51" t="s">
        <v>136</v>
      </c>
      <c r="B49" s="142"/>
      <c r="C49" s="10"/>
    </row>
    <row r="50" spans="1:3" x14ac:dyDescent="0.25">
      <c r="A50" s="77" t="str">
        <f>IF(OR(B46=Data!$I$4,B46=Data!$I$5,B46=Data!$I$6,B46=Data!$I$7,B46=Data!$I$3),"Obec - katastrální území*","Obec - katastrální území")</f>
        <v>Obec - katastrální území*</v>
      </c>
      <c r="B50" s="65"/>
      <c r="C50" s="246">
        <v>5</v>
      </c>
    </row>
    <row r="51" spans="1:3" x14ac:dyDescent="0.25">
      <c r="A51" s="75" t="str">
        <f>IF(OR(B46=Data!$I$4,B46=Data!$I$5,B46=Data!$I$6,B46=Data!$I$7,B46=Data!$I$3),"Číslo LV 42)*","Číslo LV 42)")</f>
        <v>Číslo LV 42)*</v>
      </c>
      <c r="B51" s="140"/>
      <c r="C51" s="10"/>
    </row>
    <row r="52" spans="1:3" x14ac:dyDescent="0.25">
      <c r="A52" s="77" t="str">
        <f>IF(OR(B46="Vyberte druh nemovité věci",B46="pozemek",B46="stavba",B46="jednotka",B46="právo stavby",B46="jiné"),"Parcelní číslo 42)*","Parcelní číslo 42)")</f>
        <v>Parcelní číslo 42)*</v>
      </c>
      <c r="B52" s="156"/>
      <c r="C52" s="14"/>
    </row>
    <row r="53" spans="1:3" x14ac:dyDescent="0.25">
      <c r="A53" s="143" t="str">
        <f>IF(OR(AND(B46="stavba",B47=Data!$M$31),AND(B46="stavba",B47=Data!$M$32),AND(B46="stavba",Oznámení!B47=Data!$M$29),AND(B46="stavba",B47="")),"Číslo popisné/evidenční 43)*",IF(OR(B46="jiné",B46="pozemek",B46="právo stavby",B46="jednotka",B47=Data!$M$30,B47=Data!$M$33,B47=Data!$M$34,B47=Data!$M$35),"Číslo popisné/evidenční 43)","Číslo popisné/evidenční 43)*"))</f>
        <v>Číslo popisné/evidenční 43)*</v>
      </c>
      <c r="B53" s="156"/>
      <c r="C53" s="50"/>
    </row>
    <row r="54" spans="1:3" x14ac:dyDescent="0.25">
      <c r="A54" s="143" t="s">
        <v>219</v>
      </c>
      <c r="B54" s="156"/>
      <c r="C54" s="50"/>
    </row>
    <row r="55" spans="1:3" x14ac:dyDescent="0.25">
      <c r="A55" s="77" t="str">
        <f>IF(Data!W2=0,"Vlastnictví 44)                 �","Vlastnictví 44)")</f>
        <v>Vlastnictví 44)</v>
      </c>
      <c r="B55" s="65" t="s">
        <v>19</v>
      </c>
      <c r="C55" s="14"/>
    </row>
    <row r="56" spans="1:3" ht="15.75" thickBot="1" x14ac:dyDescent="0.3">
      <c r="A56" s="50" t="s">
        <v>118</v>
      </c>
      <c r="B56" s="96"/>
      <c r="C56" s="10"/>
    </row>
    <row r="57" spans="1:3" ht="15.75" thickTop="1" x14ac:dyDescent="0.25">
      <c r="A57" s="152" t="str">
        <f>IF(Data!W2=0,"Druh nemovité věci 38)*�","Druh nemovité věci 38)*")</f>
        <v>Druh nemovité věci 38)*</v>
      </c>
      <c r="B57" s="144" t="s">
        <v>8</v>
      </c>
      <c r="C57" s="145"/>
    </row>
    <row r="58" spans="1:3" x14ac:dyDescent="0.25">
      <c r="A58" s="50" t="str">
        <f>IF(Data!W2=0,"Specifikace druhu 39)*�",IF(OR(B57="jiné",B57="právo stavby"),"Specifikace druhu 39)","Specifikace druhu 39)*"))</f>
        <v>Specifikace druhu 39)*</v>
      </c>
      <c r="B58" s="67" t="s">
        <v>189</v>
      </c>
      <c r="C58" s="1"/>
    </row>
    <row r="59" spans="1:3" x14ac:dyDescent="0.25">
      <c r="A59" s="77" t="str">
        <f>IF(Data!W2=0,"Způsob nabytí 40)*        �","Způsob nabytí 40)*")</f>
        <v>Způsob nabytí 40)*</v>
      </c>
      <c r="B59" s="65" t="s">
        <v>9</v>
      </c>
      <c r="C59" s="1"/>
    </row>
    <row r="60" spans="1:3" x14ac:dyDescent="0.25">
      <c r="A60" s="51" t="s">
        <v>136</v>
      </c>
      <c r="B60" s="142"/>
      <c r="C60" s="10"/>
    </row>
    <row r="61" spans="1:3" x14ac:dyDescent="0.25">
      <c r="A61" s="77" t="str">
        <f>IF(OR(B57=Data!$I$4,B57=Data!$I$5,B57=Data!$I$6,B57=Data!$I$7,B57=Data!$I$3),"Obec - katastrální území*","Obec - katastrální území")</f>
        <v>Obec - katastrální území*</v>
      </c>
      <c r="B61" s="65"/>
      <c r="C61" s="246">
        <v>6</v>
      </c>
    </row>
    <row r="62" spans="1:3" x14ac:dyDescent="0.25">
      <c r="A62" s="75" t="str">
        <f>IF(OR(B57=Data!$I$4,B57=Data!$I$5,B57=Data!$I$6,B57=Data!$I$7,B57=Data!$I$3),"Číslo LV 42)*","Číslo LV 42)")</f>
        <v>Číslo LV 42)*</v>
      </c>
      <c r="B62" s="140"/>
      <c r="C62" s="10"/>
    </row>
    <row r="63" spans="1:3" x14ac:dyDescent="0.25">
      <c r="A63" s="77" t="str">
        <f>IF(OR(B57="Vyberte druh nemovité věci",B57="pozemek",B57="stavba",B57="jednotka",B57="právo stavby",B57="jiné"),"Parcelní číslo 42)*","Parcelní číslo 42)")</f>
        <v>Parcelní číslo 42)*</v>
      </c>
      <c r="B63" s="156"/>
      <c r="C63" s="14"/>
    </row>
    <row r="64" spans="1:3" x14ac:dyDescent="0.25">
      <c r="A64" s="143" t="str">
        <f>IF(OR(AND(B57="stavba",B58=Data!$M$31),AND(B57="stavba",B58=Data!$M$32),AND(B57="stavba",Oznámení!B58=Data!$M$29),AND(B57="stavba",B58="")),"Číslo popisné/evidenční 43)*",IF(OR(B57="jiné",B57="pozemek",B57="právo stavby",B57="jednotka",B58=Data!$M$30,B58=Data!$M$33,B58=Data!$M$34,B58=Data!$M$35),"Číslo popisné/evidenční 43)","Číslo popisné/evidenční 43)*"))</f>
        <v>Číslo popisné/evidenční 43)*</v>
      </c>
      <c r="B64" s="156"/>
      <c r="C64" s="50"/>
    </row>
    <row r="65" spans="1:4" x14ac:dyDescent="0.25">
      <c r="A65" s="143" t="s">
        <v>219</v>
      </c>
      <c r="B65" s="156"/>
      <c r="C65" s="50"/>
    </row>
    <row r="66" spans="1:4" x14ac:dyDescent="0.25">
      <c r="A66" s="77" t="str">
        <f>IF(Data!W2=0,"Vlastnictví 44)                 �","Vlastnictví 44)")</f>
        <v>Vlastnictví 44)</v>
      </c>
      <c r="B66" s="65" t="s">
        <v>19</v>
      </c>
      <c r="C66" s="14"/>
    </row>
    <row r="67" spans="1:4" ht="15.75" thickBot="1" x14ac:dyDescent="0.3">
      <c r="A67" s="50" t="s">
        <v>118</v>
      </c>
      <c r="B67" s="96"/>
      <c r="C67" s="10"/>
    </row>
    <row r="68" spans="1:4" ht="15.75" thickTop="1" x14ac:dyDescent="0.25">
      <c r="A68" s="152" t="str">
        <f>IF(Data!W2=0,"Druh nemovité věci 38)*�","Druh nemovité věci 38)*")</f>
        <v>Druh nemovité věci 38)*</v>
      </c>
      <c r="B68" s="144" t="s">
        <v>8</v>
      </c>
      <c r="C68" s="145"/>
      <c r="D68" s="63"/>
    </row>
    <row r="69" spans="1:4" x14ac:dyDescent="0.25">
      <c r="A69" s="50" t="str">
        <f>IF(Data!W2=0,"Specifikace druhu 39)*�",IF(OR(B68="jiné",B68="právo stavby"),"Specifikace druhu 39)","Specifikace druhu 39)*"))</f>
        <v>Specifikace druhu 39)*</v>
      </c>
      <c r="B69" s="67" t="s">
        <v>189</v>
      </c>
      <c r="C69" s="1"/>
    </row>
    <row r="70" spans="1:4" x14ac:dyDescent="0.25">
      <c r="A70" s="77" t="str">
        <f>IF(Data!W2=0,"Způsob nabytí 40)*        �","Způsob nabytí 40)*")</f>
        <v>Způsob nabytí 40)*</v>
      </c>
      <c r="B70" s="65" t="s">
        <v>9</v>
      </c>
      <c r="C70" s="1"/>
    </row>
    <row r="71" spans="1:4" x14ac:dyDescent="0.25">
      <c r="A71" s="74" t="s">
        <v>136</v>
      </c>
      <c r="B71" s="142"/>
      <c r="C71" s="246">
        <v>7</v>
      </c>
    </row>
    <row r="72" spans="1:4" x14ac:dyDescent="0.25">
      <c r="A72" s="77" t="str">
        <f>IF(OR(B68=Data!$I$4,B68=Data!$I$5,B68=Data!$I$6,B68=Data!$I$7,B68=Data!$I$3),"Obec - katastrální území*","Obec - katastrální území")</f>
        <v>Obec - katastrální území*</v>
      </c>
      <c r="B72" s="65"/>
      <c r="C72" s="10" t="s">
        <v>95</v>
      </c>
    </row>
    <row r="73" spans="1:4" x14ac:dyDescent="0.25">
      <c r="A73" s="75" t="str">
        <f>IF(OR(B68=Data!$I$4,B68=Data!$I$5,B68=Data!$I$6,B68=Data!$I$7,B68=Data!$I$3),"Číslo LV 42)*","Číslo LV 42)")</f>
        <v>Číslo LV 42)*</v>
      </c>
      <c r="B73" s="140"/>
      <c r="C73" s="10"/>
    </row>
    <row r="74" spans="1:4" x14ac:dyDescent="0.25">
      <c r="A74" s="77" t="str">
        <f>IF(OR(B68="Vyberte druh nemovité věci",B68="pozemek",B68="stavba",B68="jednotka",B68="právo stavby",B68="jiné"),"Parcelní číslo 42)*","Parcelní číslo 42)")</f>
        <v>Parcelní číslo 42)*</v>
      </c>
      <c r="B74" s="178"/>
      <c r="C74" s="14"/>
    </row>
    <row r="75" spans="1:4" x14ac:dyDescent="0.25">
      <c r="A75" s="143" t="str">
        <f>IF(OR(AND(B68="stavba",B69=Data!$M$31),AND(B68="stavba",B69=Data!$M$32),AND(B68="stavba",Oznámení!B69=Data!$M$29),AND(B68="stavba",B69="")),"Číslo popisné/evidenční 43)*",IF(OR(B68="jiné",B68="pozemek",B68="právo stavby",B68="jednotka",B69=Data!$M$30,B69=Data!$M$33,B69=Data!$M$34,B69=Data!$M$35),"Číslo popisné/evidenční 43)","Číslo popisné/evidenční 43)*"))</f>
        <v>Číslo popisné/evidenční 43)*</v>
      </c>
      <c r="B75" s="178"/>
      <c r="C75" s="50"/>
    </row>
    <row r="76" spans="1:4" x14ac:dyDescent="0.25">
      <c r="A76" s="143" t="s">
        <v>219</v>
      </c>
      <c r="B76" s="178"/>
      <c r="C76" s="50"/>
    </row>
    <row r="77" spans="1:4" x14ac:dyDescent="0.25">
      <c r="A77" s="77" t="str">
        <f>IF(Data!W2=0,"Vlastnictví 44)                 �","Vlastnictví 44)")</f>
        <v>Vlastnictví 44)</v>
      </c>
      <c r="B77" s="65" t="s">
        <v>19</v>
      </c>
      <c r="C77" s="14"/>
    </row>
    <row r="78" spans="1:4" ht="15.75" thickBot="1" x14ac:dyDescent="0.3">
      <c r="A78" s="106" t="s">
        <v>118</v>
      </c>
      <c r="B78" s="101"/>
      <c r="C78" s="92"/>
    </row>
    <row r="79" spans="1:4" ht="15.75" thickTop="1" x14ac:dyDescent="0.25">
      <c r="A79" s="63"/>
      <c r="B79" s="240"/>
      <c r="C79" s="10"/>
    </row>
    <row r="80" spans="1:4" x14ac:dyDescent="0.25">
      <c r="A80" s="63" t="s">
        <v>115</v>
      </c>
      <c r="B80" s="241"/>
      <c r="C80" s="10"/>
    </row>
    <row r="81" spans="1:11" x14ac:dyDescent="0.25">
      <c r="A81" s="63"/>
      <c r="B81" s="240"/>
      <c r="C81" s="10"/>
    </row>
    <row r="82" spans="1:11" x14ac:dyDescent="0.25">
      <c r="A82" s="318" t="s">
        <v>287</v>
      </c>
      <c r="B82" s="318"/>
      <c r="C82" s="318"/>
      <c r="K82" s="1"/>
    </row>
    <row r="83" spans="1:11" x14ac:dyDescent="0.25">
      <c r="A83" s="319"/>
      <c r="B83" s="319"/>
      <c r="C83" s="319"/>
    </row>
    <row r="84" spans="1:11" x14ac:dyDescent="0.25">
      <c r="A84" s="50" t="str">
        <f>IF(Data!W2=0,"Druh nemovité věci 38)*�","Druh nemovité věci 38)*")</f>
        <v>Druh nemovité věci 38)*</v>
      </c>
      <c r="B84" s="65" t="s">
        <v>8</v>
      </c>
      <c r="C84" s="1"/>
      <c r="K84" s="1"/>
    </row>
    <row r="85" spans="1:11" x14ac:dyDescent="0.25">
      <c r="A85" s="50" t="str">
        <f>IF(Data!W2=0,"Specifikace druhu 39)*�",IF(OR(B84="jiné",B84="právo stavby"),"Specifikace druhu 39)","Specifikace druhu 39)*"))</f>
        <v>Specifikace druhu 39)*</v>
      </c>
      <c r="B85" s="65" t="s">
        <v>189</v>
      </c>
      <c r="C85" s="1"/>
      <c r="K85" s="1"/>
    </row>
    <row r="86" spans="1:11" x14ac:dyDescent="0.25">
      <c r="A86" s="77" t="str">
        <f>IF(Data!W2=0,"Způsob nabytí 40)*        �","Způsob nabytí 40)*")</f>
        <v>Způsob nabytí 40)*</v>
      </c>
      <c r="B86" s="65" t="s">
        <v>9</v>
      </c>
      <c r="C86" s="245">
        <v>8</v>
      </c>
      <c r="K86" s="20"/>
    </row>
    <row r="87" spans="1:11" x14ac:dyDescent="0.25">
      <c r="A87" s="51" t="s">
        <v>136</v>
      </c>
      <c r="B87" s="142"/>
      <c r="C87" s="10"/>
      <c r="K87" s="6"/>
    </row>
    <row r="88" spans="1:11" x14ac:dyDescent="0.25">
      <c r="A88" s="77" t="str">
        <f>IF(OR(B84=Data!$I$4,B84=Data!$I$5,B84=Data!$I$6,B84=Data!$I$7,B84=Data!$I$3),"Obec - katastrální území*","Obec - katastrální území")</f>
        <v>Obec - katastrální území*</v>
      </c>
      <c r="B88" s="65"/>
      <c r="C88" s="10" t="s">
        <v>95</v>
      </c>
      <c r="K88" s="1"/>
    </row>
    <row r="89" spans="1:11" x14ac:dyDescent="0.25">
      <c r="A89" s="75" t="str">
        <f>IF(OR(B84=Data!$I$4,B84=Data!$I$5,B84=Data!$I$6,B84=Data!$I$7,B84=Data!$I$3),"Číslo LV 42)*","Číslo LV 42)")</f>
        <v>Číslo LV 42)*</v>
      </c>
      <c r="B89" s="140"/>
      <c r="C89" s="10"/>
      <c r="K89" s="1"/>
    </row>
    <row r="90" spans="1:11" x14ac:dyDescent="0.25">
      <c r="A90" s="77" t="str">
        <f>IF(OR(B84="Vyberte druh nemovité věci",B84="pozemek",B84="stavba",B84="jednotka",B84="právo stavby",B84="jiné"),"Parcelní číslo 42)*","Parcelní číslo 42)")</f>
        <v>Parcelní číslo 42)*</v>
      </c>
      <c r="B90" s="156"/>
      <c r="C90" s="14"/>
      <c r="K90" s="6"/>
    </row>
    <row r="91" spans="1:11" x14ac:dyDescent="0.25">
      <c r="A91" s="143" t="str">
        <f>IF(OR(AND(B84="stavba",B85=Data!$M$31),AND(B84="stavba",B85=Data!$M$32),AND(B84="stavba",Oznámení!B85=Data!$M$29),AND(B84="stavba",B85="")),"Číslo popisné/evidenční 43)*",IF(OR(B84="jiné",B84="pozemek",B84="právo stavby",B84="jednotka",B85=Data!$M$30,B85=Data!$M$33,B85=Data!$M$34,B85=Data!$M$35),"Číslo popisné/evidenční 43)","Číslo popisné/evidenční 43)*"))</f>
        <v>Číslo popisné/evidenční 43)*</v>
      </c>
      <c r="B91" s="156"/>
      <c r="C91" s="50"/>
      <c r="K91" s="1"/>
    </row>
    <row r="92" spans="1:11" x14ac:dyDescent="0.25">
      <c r="A92" s="143" t="s">
        <v>219</v>
      </c>
      <c r="B92" s="156"/>
      <c r="C92" s="50"/>
    </row>
    <row r="93" spans="1:11" x14ac:dyDescent="0.25">
      <c r="A93" s="77" t="str">
        <f>IF(Data!W2=0,"Vlastnictví 44)                 �","Vlastnictví 44)")</f>
        <v>Vlastnictví 44)</v>
      </c>
      <c r="B93" s="65" t="s">
        <v>19</v>
      </c>
      <c r="C93" s="14"/>
    </row>
    <row r="94" spans="1:11" ht="15.75" thickBot="1" x14ac:dyDescent="0.3">
      <c r="A94" s="124" t="s">
        <v>118</v>
      </c>
      <c r="B94" s="101"/>
      <c r="C94" s="92"/>
    </row>
    <row r="95" spans="1:11" ht="15.75" thickTop="1" x14ac:dyDescent="0.25">
      <c r="A95" s="50" t="str">
        <f>IF(Data!W2=0,"Druh nemovité věci 38)*�","Druh nemovité věci 38)*")</f>
        <v>Druh nemovité věci 38)*</v>
      </c>
      <c r="B95" s="65" t="s">
        <v>8</v>
      </c>
      <c r="C95" s="1"/>
    </row>
    <row r="96" spans="1:11" x14ac:dyDescent="0.25">
      <c r="A96" s="50" t="str">
        <f>IF(Data!W2=0,"Specifikace druhu 39)*�",IF(OR(B95="jiné",B95="právo stavby"),"Specifikace druhu 39)","Specifikace druhu 39)*"))</f>
        <v>Specifikace druhu 39)*</v>
      </c>
      <c r="B96" s="67" t="s">
        <v>189</v>
      </c>
      <c r="C96" s="1"/>
    </row>
    <row r="97" spans="1:3" x14ac:dyDescent="0.25">
      <c r="A97" s="77" t="str">
        <f>IF(Data!W2=0,"Způsob nabytí 40)*        �","Způsob nabytí 40)*")</f>
        <v>Způsob nabytí 40)*</v>
      </c>
      <c r="B97" s="65" t="s">
        <v>9</v>
      </c>
      <c r="C97" s="245">
        <v>9</v>
      </c>
    </row>
    <row r="98" spans="1:3" x14ac:dyDescent="0.25">
      <c r="A98" s="51" t="s">
        <v>136</v>
      </c>
      <c r="B98" s="142"/>
      <c r="C98" s="10"/>
    </row>
    <row r="99" spans="1:3" x14ac:dyDescent="0.25">
      <c r="A99" s="77" t="str">
        <f>IF(OR(B95=Data!$I$4,B95=Data!$I$5,B95=Data!$I$6,B95=Data!$I$7,B95=Data!$I$3),"Obec - katastrální území*","Obec - katastrální území")</f>
        <v>Obec - katastrální území*</v>
      </c>
      <c r="B99" s="65"/>
      <c r="C99" s="10" t="s">
        <v>95</v>
      </c>
    </row>
    <row r="100" spans="1:3" x14ac:dyDescent="0.25">
      <c r="A100" s="75" t="str">
        <f>IF(OR(B95=Data!$I$4,B95=Data!$I$5,B95=Data!$I$6,B95=Data!$I$7,B95=Data!$I$3),"Číslo LV 42)*","Číslo LV 42)")</f>
        <v>Číslo LV 42)*</v>
      </c>
      <c r="B100" s="140"/>
      <c r="C100" s="10"/>
    </row>
    <row r="101" spans="1:3" x14ac:dyDescent="0.25">
      <c r="A101" s="75" t="str">
        <f>IF(OR(B95="Vyberte druh nemovité věci",B95="pozemek",B95="stavba",B95="jednotka",B95="právo stavby",B95="jiné"),"Parcelní číslo 42)*","Parcelní číslo 42)")</f>
        <v>Parcelní číslo 42)*</v>
      </c>
      <c r="B101" s="156"/>
      <c r="C101" s="14"/>
    </row>
    <row r="102" spans="1:3" x14ac:dyDescent="0.25">
      <c r="A102" s="143" t="str">
        <f>IF(OR(AND(B95="stavba",B96=Data!$M$31),AND(B95="stavba",B96=Data!$M$32),AND(B95="stavba",Oznámení!B96=Data!$M$29),AND(B95="stavba",B96="")),"Číslo popisné/evidenční 43)*",IF(OR(B95="jiné",B95="pozemek",B95="právo stavby",B95="jednotka",B96=Data!$M$30,B96=Data!$M$33,B96=Data!$M$34,B96=Data!$M$35),"Číslo popisné/evidenční 43)","Číslo popisné/evidenční 43)*"))</f>
        <v>Číslo popisné/evidenční 43)*</v>
      </c>
      <c r="B102" s="156"/>
      <c r="C102" s="50"/>
    </row>
    <row r="103" spans="1:3" x14ac:dyDescent="0.25">
      <c r="A103" s="143" t="s">
        <v>219</v>
      </c>
      <c r="B103" s="156"/>
      <c r="C103" s="50"/>
    </row>
    <row r="104" spans="1:3" x14ac:dyDescent="0.25">
      <c r="A104" s="77" t="str">
        <f>IF(Data!W2=0,"Vlastnictví 44)                 �","Vlastnictví 44)")</f>
        <v>Vlastnictví 44)</v>
      </c>
      <c r="B104" s="65" t="s">
        <v>19</v>
      </c>
      <c r="C104" s="14"/>
    </row>
    <row r="105" spans="1:3" ht="15.75" thickBot="1" x14ac:dyDescent="0.3">
      <c r="A105" s="50" t="s">
        <v>118</v>
      </c>
      <c r="B105" s="96"/>
      <c r="C105" s="10"/>
    </row>
    <row r="106" spans="1:3" ht="15.75" thickTop="1" x14ac:dyDescent="0.25">
      <c r="A106" s="152" t="str">
        <f>IF(Data!W2=0,"Druh nemovité věci 38)*�","Druh nemovité věci 38)*")</f>
        <v>Druh nemovité věci 38)*</v>
      </c>
      <c r="B106" s="144" t="s">
        <v>8</v>
      </c>
      <c r="C106" s="145"/>
    </row>
    <row r="107" spans="1:3" x14ac:dyDescent="0.25">
      <c r="A107" s="50" t="str">
        <f>IF(Data!$W$2=0,"Specifikace druhu 39)*�",IF(OR(B106="jiné",B106="právo stavby"),"Specifikace druhu 39)","Specifikace druhu 39)*"))</f>
        <v>Specifikace druhu 39)*</v>
      </c>
      <c r="B107" s="67" t="s">
        <v>189</v>
      </c>
      <c r="C107" s="1"/>
    </row>
    <row r="108" spans="1:3" x14ac:dyDescent="0.25">
      <c r="A108" s="77" t="str">
        <f>IF(Data!W2=0,"Způsob nabytí 40)*        �","Způsob nabytí 40)*")</f>
        <v>Způsob nabytí 40)*</v>
      </c>
      <c r="B108" s="65" t="s">
        <v>9</v>
      </c>
      <c r="C108" s="245">
        <v>10</v>
      </c>
    </row>
    <row r="109" spans="1:3" x14ac:dyDescent="0.25">
      <c r="A109" s="51" t="s">
        <v>136</v>
      </c>
      <c r="B109" s="142"/>
      <c r="C109" s="10"/>
    </row>
    <row r="110" spans="1:3" x14ac:dyDescent="0.25">
      <c r="A110" s="77" t="str">
        <f>IF(OR(B106=Data!$I$4,B106=Data!$I$5,B106=Data!$I$6,B106=Data!$I$7,B106=Data!$I$3),"Obec - katastrální území*","Obec - katastrální území")</f>
        <v>Obec - katastrální území*</v>
      </c>
      <c r="B110" s="65"/>
      <c r="C110" s="10" t="s">
        <v>95</v>
      </c>
    </row>
    <row r="111" spans="1:3" x14ac:dyDescent="0.25">
      <c r="A111" s="75" t="str">
        <f>IF(OR(B106=Data!$I$4,B106=Data!$I$5,B106=Data!$I$6,B106=Data!$I$7,B106=Data!$I$3),"Číslo LV 42)*","Číslo LV 42)")</f>
        <v>Číslo LV 42)*</v>
      </c>
      <c r="B111" s="140"/>
      <c r="C111" s="10"/>
    </row>
    <row r="112" spans="1:3" x14ac:dyDescent="0.25">
      <c r="A112" s="77" t="str">
        <f>IF(OR(B106="Vyberte druh nemovité věci",B106="pozemek",B106="stavba",B106="jednotka",B106="právo stavby",B106="jiné"),"Parcelní číslo 42)*","Parcelní číslo 42)")</f>
        <v>Parcelní číslo 42)*</v>
      </c>
      <c r="B112" s="156"/>
      <c r="C112" s="14"/>
    </row>
    <row r="113" spans="1:3" ht="15.75" customHeight="1" x14ac:dyDescent="0.25">
      <c r="A113" s="143" t="str">
        <f>IF(OR(AND(B106="stavba",B107=Data!$M$31),AND(B106="stavba",B107=Data!$M$32),AND(B106="stavba",Oznámení!B107=Data!$M$29),AND(B106="stavba",B107="")),"Číslo popisné/evidenční 43)*",IF(OR(B106="jiné",B106="pozemek",B106="právo stavby",B106="jednotka",B107=Data!$M$30,B107=Data!$M$33,B107=Data!$M$34,B107=Data!$M$35),"Číslo popisné/evidenční 43)","Číslo popisné/evidenční 43)*"))</f>
        <v>Číslo popisné/evidenční 43)*</v>
      </c>
      <c r="B113" s="156"/>
      <c r="C113" s="50"/>
    </row>
    <row r="114" spans="1:3" x14ac:dyDescent="0.25">
      <c r="A114" s="143" t="s">
        <v>219</v>
      </c>
      <c r="B114" s="156"/>
      <c r="C114" s="50"/>
    </row>
    <row r="115" spans="1:3" x14ac:dyDescent="0.25">
      <c r="A115" s="77" t="str">
        <f>IF(Data!W2=0,"Vlastnictví 44)                 �","Vlastnictví 44)")</f>
        <v>Vlastnictví 44)</v>
      </c>
      <c r="B115" s="65" t="s">
        <v>19</v>
      </c>
      <c r="C115" s="14"/>
    </row>
    <row r="116" spans="1:3" ht="15.75" thickBot="1" x14ac:dyDescent="0.3">
      <c r="A116" s="124" t="s">
        <v>118</v>
      </c>
      <c r="B116" s="101"/>
      <c r="C116" s="92"/>
    </row>
    <row r="117" spans="1:3" ht="15.75" thickTop="1" x14ac:dyDescent="0.25">
      <c r="A117" s="50" t="str">
        <f>IF(Data!W2=0,"Druh nemovité věci 38)*�","Druh nemovité věci 38)*")</f>
        <v>Druh nemovité věci 38)*</v>
      </c>
      <c r="B117" s="65" t="s">
        <v>8</v>
      </c>
      <c r="C117" s="1"/>
    </row>
    <row r="118" spans="1:3" x14ac:dyDescent="0.25">
      <c r="A118" s="50" t="str">
        <f>IF(Data!$W$2=0,"Specifikace druhu 39)*�",IF(OR(B117="jiné",B117="právo stavby"),"Specifikace druhu 39)","Specifikace druhu 39)*"))</f>
        <v>Specifikace druhu 39)*</v>
      </c>
      <c r="B118" s="65" t="s">
        <v>189</v>
      </c>
      <c r="C118" s="1"/>
    </row>
    <row r="119" spans="1:3" x14ac:dyDescent="0.25">
      <c r="A119" s="75" t="str">
        <f>IF(Data!W2=0,"Způsob nabytí 40)*        �","Způsob nabytí 40)*")</f>
        <v>Způsob nabytí 40)*</v>
      </c>
      <c r="B119" s="65" t="s">
        <v>9</v>
      </c>
      <c r="C119" s="245">
        <v>11</v>
      </c>
    </row>
    <row r="120" spans="1:3" x14ac:dyDescent="0.25">
      <c r="A120" s="74" t="s">
        <v>136</v>
      </c>
      <c r="B120" s="142"/>
      <c r="C120" s="10"/>
    </row>
    <row r="121" spans="1:3" x14ac:dyDescent="0.25">
      <c r="A121" s="77" t="str">
        <f>IF(OR(B117=Data!$I$4,B117=Data!$I$5,B117=Data!$I$6,B117=Data!$I$7,B117=Data!$I$3),"Obec - katastrální území*","Obec - katastrální území")</f>
        <v>Obec - katastrální území*</v>
      </c>
      <c r="B121" s="65"/>
      <c r="C121" s="10" t="s">
        <v>95</v>
      </c>
    </row>
    <row r="122" spans="1:3" x14ac:dyDescent="0.25">
      <c r="A122" s="75" t="str">
        <f>IF(OR(B117=Data!$I$4,B117=Data!$I$5,B117=Data!$I$6,B117=Data!$I$7,B117=Data!$I$3),"Číslo LV 42)*","Číslo LV 42)")</f>
        <v>Číslo LV 42)*</v>
      </c>
      <c r="B122" s="140"/>
      <c r="C122" s="10"/>
    </row>
    <row r="123" spans="1:3" x14ac:dyDescent="0.25">
      <c r="A123" s="77" t="str">
        <f>IF(OR(B117="Vyberte druh nemovité věci",B117="pozemek",B117="stavba",B117="jednotka",B117="právo stavby",B117="jiné"),"Parcelní číslo 42)*","Parcelní číslo 42)")</f>
        <v>Parcelní číslo 42)*</v>
      </c>
      <c r="B123" s="156"/>
      <c r="C123" s="14"/>
    </row>
    <row r="124" spans="1:3" ht="13.5" customHeight="1" x14ac:dyDescent="0.25">
      <c r="A124" s="143" t="str">
        <f>IF(OR(AND(B117="stavba",B118=Data!$M$31),AND(B117="stavba",B118=Data!$M$32),AND(B117="stavba",Oznámení!B118=Data!$M$29),AND(B117="stavba",B118="")),"Číslo popisné/evidenční 43)*",IF(OR(B117="jiné",B117="pozemek",B117="právo stavby",B117="jednotka",B118=Data!$M$30,B118=Data!$M$33,B118=Data!$M$34,B118=Data!$M$35),"Číslo popisné/evidenční 43)","Číslo popisné/evidenční 43)*"))</f>
        <v>Číslo popisné/evidenční 43)*</v>
      </c>
      <c r="B124" s="156"/>
      <c r="C124" s="50"/>
    </row>
    <row r="125" spans="1:3" x14ac:dyDescent="0.25">
      <c r="A125" s="143" t="s">
        <v>219</v>
      </c>
      <c r="B125" s="156"/>
      <c r="C125" s="50"/>
    </row>
    <row r="126" spans="1:3" x14ac:dyDescent="0.25">
      <c r="A126" s="77" t="str">
        <f>IF(Data!W2=0,"Vlastnictví 44)                 �","Vlastnictví 44)")</f>
        <v>Vlastnictví 44)</v>
      </c>
      <c r="B126" s="65" t="s">
        <v>19</v>
      </c>
      <c r="C126" s="14"/>
    </row>
    <row r="127" spans="1:3" ht="15.75" thickBot="1" x14ac:dyDescent="0.3">
      <c r="A127" s="63" t="s">
        <v>118</v>
      </c>
      <c r="B127" s="96"/>
      <c r="C127" s="10"/>
    </row>
    <row r="128" spans="1:3" ht="15.75" thickTop="1" x14ac:dyDescent="0.25">
      <c r="A128" s="152" t="str">
        <f>IF(Data!W2=0,"Druh nemovité věci 38)*�","Druh nemovité věci 38)*")</f>
        <v>Druh nemovité věci 38)*</v>
      </c>
      <c r="B128" s="144" t="s">
        <v>8</v>
      </c>
      <c r="C128" s="145"/>
    </row>
    <row r="129" spans="1:3" x14ac:dyDescent="0.25">
      <c r="A129" s="50" t="str">
        <f>IF(Data!$W$2=0,"Specifikace druhu 39)*�",IF(OR(B128="jiné",B128="právo stavby"),"Specifikace druhu 39)","Specifikace druhu 39)*"))</f>
        <v>Specifikace druhu 39)*</v>
      </c>
      <c r="B129" s="67" t="s">
        <v>189</v>
      </c>
      <c r="C129" s="1"/>
    </row>
    <row r="130" spans="1:3" x14ac:dyDescent="0.25">
      <c r="A130" s="75" t="str">
        <f>IF(Data!W2=0,"Způsob nabytí 40)*        �","Způsob nabytí 40)*")</f>
        <v>Způsob nabytí 40)*</v>
      </c>
      <c r="B130" s="65" t="s">
        <v>9</v>
      </c>
      <c r="C130" s="245">
        <v>12</v>
      </c>
    </row>
    <row r="131" spans="1:3" x14ac:dyDescent="0.25">
      <c r="A131" s="74" t="s">
        <v>136</v>
      </c>
      <c r="B131" s="142"/>
      <c r="C131" s="10"/>
    </row>
    <row r="132" spans="1:3" x14ac:dyDescent="0.25">
      <c r="A132" s="77" t="str">
        <f>IF(OR(B128=Data!$I$4,B128=Data!$I$5,B128=Data!$I$6,B128=Data!$I$7,B128=Data!$I$3),"Obec - katastrální území*","Obec - katastrální území")</f>
        <v>Obec - katastrální území*</v>
      </c>
      <c r="B132" s="65"/>
      <c r="C132" s="10" t="s">
        <v>95</v>
      </c>
    </row>
    <row r="133" spans="1:3" x14ac:dyDescent="0.25">
      <c r="A133" s="75" t="str">
        <f>IF(OR(B128=Data!$I$4,B128=Data!$I$5,B128=Data!$I$6,B128=Data!$I$7,B128=Data!$I$3),"Číslo LV 42)*","Číslo LV 42)")</f>
        <v>Číslo LV 42)*</v>
      </c>
      <c r="B133" s="140"/>
      <c r="C133" s="10"/>
    </row>
    <row r="134" spans="1:3" x14ac:dyDescent="0.25">
      <c r="A134" s="77" t="str">
        <f>IF(OR(B128="Vyberte druh nemovité věci",B128="pozemek",B128="stavba",B128="jednotka",B128="právo stavby",B128="jiné"),"Parcelní číslo 42)*","Parcelní číslo 42)")</f>
        <v>Parcelní číslo 42)*</v>
      </c>
      <c r="B134" s="156"/>
      <c r="C134" s="14"/>
    </row>
    <row r="135" spans="1:3" x14ac:dyDescent="0.25">
      <c r="A135" s="143" t="str">
        <f>IF(OR(AND(B128="stavba",B129=Data!$M$31),AND(B128="stavba",B129=Data!$M$32),AND(B128="stavba",Oznámení!B129=Data!$M$29),AND(B128="stavba",B129="")),"Číslo popisné/evidenční 43)*",IF(OR(B128="jiné",B128="pozemek",B128="právo stavby",B128="jednotka",B129=Data!$M$30,B129=Data!$M$33,B129=Data!$M$34,B129=Data!$M$35),"Číslo popisné/evidenční 43)","Číslo popisné/evidenční 43)*"))</f>
        <v>Číslo popisné/evidenční 43)*</v>
      </c>
      <c r="B135" s="156"/>
      <c r="C135" s="50"/>
    </row>
    <row r="136" spans="1:3" x14ac:dyDescent="0.25">
      <c r="A136" s="143" t="s">
        <v>219</v>
      </c>
      <c r="B136" s="156"/>
      <c r="C136" s="50"/>
    </row>
    <row r="137" spans="1:3" x14ac:dyDescent="0.25">
      <c r="A137" s="77" t="str">
        <f>IF(Data!W2=0,"Vlastnictví 44)                 �","Vlastnictví 44)")</f>
        <v>Vlastnictví 44)</v>
      </c>
      <c r="B137" s="65" t="s">
        <v>19</v>
      </c>
      <c r="C137" s="14"/>
    </row>
    <row r="138" spans="1:3" ht="15.75" thickBot="1" x14ac:dyDescent="0.3">
      <c r="A138" s="106" t="s">
        <v>118</v>
      </c>
      <c r="B138" s="101"/>
      <c r="C138" s="92"/>
    </row>
    <row r="139" spans="1:3" ht="15.75" thickTop="1" x14ac:dyDescent="0.25">
      <c r="A139" s="50" t="str">
        <f>IF(Data!W2=0,"Druh nemovité věci 38)*�","Druh nemovité věci 38)*")</f>
        <v>Druh nemovité věci 38)*</v>
      </c>
      <c r="B139" s="67" t="s">
        <v>8</v>
      </c>
      <c r="C139" s="1"/>
    </row>
    <row r="140" spans="1:3" x14ac:dyDescent="0.25">
      <c r="A140" s="50" t="str">
        <f>IF(Data!$W$2=0,"Specifikace druhu 39)*�",IF(OR(B139="jiné",B139="právo stavby"),"Specifikace druhu 39)","Specifikace druhu 39)*"))</f>
        <v>Specifikace druhu 39)*</v>
      </c>
      <c r="B140" s="67" t="s">
        <v>189</v>
      </c>
      <c r="C140" s="1"/>
    </row>
    <row r="141" spans="1:3" x14ac:dyDescent="0.25">
      <c r="A141" s="75" t="str">
        <f>IF(Data!W2=0,"Způsob nabytí 40)*        �","Způsob nabytí 40)*")</f>
        <v>Způsob nabytí 40)*</v>
      </c>
      <c r="B141" s="65" t="s">
        <v>9</v>
      </c>
      <c r="C141" s="245">
        <v>13</v>
      </c>
    </row>
    <row r="142" spans="1:3" x14ac:dyDescent="0.25">
      <c r="A142" s="74" t="s">
        <v>136</v>
      </c>
      <c r="B142" s="142"/>
      <c r="C142" s="10"/>
    </row>
    <row r="143" spans="1:3" x14ac:dyDescent="0.25">
      <c r="A143" s="77" t="str">
        <f>IF(OR(B139=Data!$I$4,B139=Data!$I$5,B139=Data!$I$6,B139=Data!$I$7,B139=Data!$I$3),"Obec - katastrální území*","Obec - katastrální území")</f>
        <v>Obec - katastrální území*</v>
      </c>
      <c r="B143" s="65"/>
      <c r="C143" s="10" t="s">
        <v>95</v>
      </c>
    </row>
    <row r="144" spans="1:3" x14ac:dyDescent="0.25">
      <c r="A144" s="75" t="str">
        <f>IF(OR(B139=Data!$I$4,B139=Data!$I$5,B139=Data!$I$6,B139=Data!$I$7,B139=Data!$I$3),"Číslo LV 42)*","Číslo LV 42)")</f>
        <v>Číslo LV 42)*</v>
      </c>
      <c r="B144" s="140"/>
      <c r="C144" s="10"/>
    </row>
    <row r="145" spans="1:3" x14ac:dyDescent="0.25">
      <c r="A145" s="77" t="str">
        <f>IF(OR(B139="Vyberte druh nemovité věci",B139="pozemek",B139="stavba",B139="jednotka",B139="právo stavby",B139="jiné"),"Parcelní číslo 42)*","Parcelní číslo 42)")</f>
        <v>Parcelní číslo 42)*</v>
      </c>
      <c r="B145" s="156"/>
      <c r="C145" s="14"/>
    </row>
    <row r="146" spans="1:3" x14ac:dyDescent="0.25">
      <c r="A146" s="143" t="str">
        <f>IF(OR(AND(B139="stavba",B140=Data!$M$31),AND(B139="stavba",B140=Data!$M$32),AND(B139="stavba",Oznámení!B140=Data!$M$29),AND(B139="stavba",B140="")),"Číslo popisné/evidenční 43)*",IF(OR(B139="jiné",B139="pozemek",B139="právo stavby",B139="jednotka",B140=Data!$M$30,B140=Data!$M$33,B140=Data!$M$34,B140=Data!$M$35),"Číslo popisné/evidenční 43)","Číslo popisné/evidenční 43)*"))</f>
        <v>Číslo popisné/evidenční 43)*</v>
      </c>
      <c r="B146" s="156"/>
      <c r="C146" s="50"/>
    </row>
    <row r="147" spans="1:3" x14ac:dyDescent="0.25">
      <c r="A147" s="143" t="s">
        <v>219</v>
      </c>
      <c r="B147" s="156"/>
      <c r="C147" s="50"/>
    </row>
    <row r="148" spans="1:3" x14ac:dyDescent="0.25">
      <c r="A148" s="77" t="str">
        <f>IF(Data!W2=0,"Vlastnictví 44)                 �","Vlastnictví 44)")</f>
        <v>Vlastnictví 44)</v>
      </c>
      <c r="B148" s="65" t="s">
        <v>19</v>
      </c>
      <c r="C148" s="14"/>
    </row>
    <row r="149" spans="1:3" ht="15.75" thickBot="1" x14ac:dyDescent="0.3">
      <c r="A149" s="106" t="s">
        <v>118</v>
      </c>
      <c r="B149" s="101"/>
      <c r="C149" s="92"/>
    </row>
    <row r="150" spans="1:3" ht="15.75" thickTop="1" x14ac:dyDescent="0.25"/>
    <row r="151" spans="1:3" x14ac:dyDescent="0.25">
      <c r="A151" s="63" t="s">
        <v>115</v>
      </c>
      <c r="B151" s="257"/>
    </row>
    <row r="152" spans="1:3" x14ac:dyDescent="0.25">
      <c r="A152" s="1"/>
    </row>
    <row r="153" spans="1:3" x14ac:dyDescent="0.25">
      <c r="A153" s="1"/>
    </row>
    <row r="154" spans="1:3" x14ac:dyDescent="0.25">
      <c r="A154" s="10"/>
    </row>
    <row r="155" spans="1:3" x14ac:dyDescent="0.25">
      <c r="A155" s="10"/>
    </row>
    <row r="156" spans="1:3" x14ac:dyDescent="0.25">
      <c r="A156" s="10"/>
    </row>
    <row r="187" ht="24" customHeight="1" x14ac:dyDescent="0.25"/>
  </sheetData>
  <sheetProtection algorithmName="SHA-512" hashValue="NdDrftUbFG+rfKIy6zLLgweOr+1AhzZJKVaIOredw42ZnSt18Lk1IiUXjY2tdp8zVhqZ7ba9h+wAHfD6T++uHw==" saltValue="xLTnIHoaplKGoG1nB/hzig==" spinCount="100000" sheet="1" objects="1" scenarios="1"/>
  <mergeCells count="9">
    <mergeCell ref="A82:C83"/>
    <mergeCell ref="A1:C1"/>
    <mergeCell ref="B3:C3"/>
    <mergeCell ref="B5:C5"/>
    <mergeCell ref="A9:C10"/>
    <mergeCell ref="B7:C7"/>
    <mergeCell ref="B8:C8"/>
    <mergeCell ref="B6:C6"/>
    <mergeCell ref="A11:C12"/>
  </mergeCells>
  <conditionalFormatting sqref="A13:B45 A46:C81 A84:C149 B3:C7 A4:A11 B9:C10 C14:C16 C18:C45 D68 A82">
    <cfRule type="containsText" dxfId="28" priority="31" operator="containsText" text="Vyberte způsob nabytí">
      <formula>NOT(ISERROR(SEARCH("Vyberte způsob nabytí",A3)))</formula>
    </cfRule>
    <cfRule type="containsText" dxfId="27" priority="193" operator="containsText" text="Vyberte typ vlastnictví">
      <formula>NOT(ISERROR(SEARCH("Vyberte typ vlastnictví",A3)))</formula>
    </cfRule>
    <cfRule type="containsText" dxfId="26" priority="229" operator="containsText" text="Vyberte druh nemovité věci">
      <formula>NOT(ISERROR(SEARCH("Vyberte druh nemovité věci",A3)))</formula>
    </cfRule>
  </conditionalFormatting>
  <conditionalFormatting sqref="B13:B15 B22 B24:B26 B33 B35:B37 B44 B46:B48 B55 B57:B59 B66 B68:B70 B77 B84:B86 B93 B95:B97 B104 B106:B108 B115 B117:B119 B126 B128:B130 B137 B139:B141 B148">
    <cfRule type="expression" dxfId="25" priority="29">
      <formula>$E$1=0</formula>
    </cfRule>
  </conditionalFormatting>
  <conditionalFormatting sqref="B13:B81 A84:C151 A13:A82 C14:C16 C18:C81">
    <cfRule type="containsText" dxfId="24" priority="30" operator="containsText" text="Vyberte specifikaci druhu">
      <formula>NOT(ISERROR(SEARCH("Vyberte specifikaci druhu",A13)))</formula>
    </cfRule>
  </conditionalFormatting>
  <pageMargins left="0.70866141732283505" right="0.70866141732283505" top="0.59055118110236204" bottom="0.59055118110236204" header="0.31496062992126" footer="0.31496062992126"/>
  <pageSetup paperSize="9" orientation="portrait" horizontalDpi="0" verticalDpi="0" r:id="rId1"/>
  <headerFooter differentFirst="1">
    <oddHeader>&amp;L&amp;9strana č. &amp;P&amp;R&amp;9List č. 06 - Věci nemovité</oddHeader>
    <oddFooter xml:space="preserve">&amp;R&amp;8&amp;P&amp;C </oddFooter>
    <firstFooter xml:space="preserve">&amp;R&amp;8&amp;P&amp;C </firstFooter>
  </headerFooter>
  <rowBreaks count="1" manualBreakCount="1">
    <brk id="81" max="16383" man="1"/>
  </rowBreaks>
  <legacyDrawing r:id="rId2"/>
  <extLst>
    <ext xmlns:x14="http://schemas.microsoft.com/office/spreadsheetml/2009/9/main" uri="{CCE6A557-97BC-4b89-ADB6-D9C93CAAB3DF}">
      <x14:dataValidations xmlns:xm="http://schemas.microsoft.com/office/excel/2006/main" count="15">
        <x14:dataValidation type="list" allowBlank="1" showInputMessage="1" showErrorMessage="1" prompt="Vyberte z rozevíracího seznamu druh nemovité věci." xr:uid="{00000000-0002-0000-0700-000000000000}">
          <x14:formula1>
            <xm:f>Data!$I$3:$I$8</xm:f>
          </x14:formula1>
          <xm:sqref>B139 B68 B46 B57 B35 B24 B84 B106 B95 B117 B128 B13</xm:sqref>
        </x14:dataValidation>
        <x14:dataValidation type="list" allowBlank="1" showInputMessage="1" showErrorMessage="1" prompt="Vyberte z rozevíracího seznamu způsob nabytí." xr:uid="{00000000-0002-0000-0700-000001000000}">
          <x14:formula1>
            <xm:f>Data!$J$3:$J$11</xm:f>
          </x14:formula1>
          <xm:sqref>B141 B48 B59 B70 B37 B15 B26 B86 B108 B97 B130 B119</xm:sqref>
        </x14:dataValidation>
        <x14:dataValidation type="list" allowBlank="1" showInputMessage="1" showErrorMessage="1" prompt="Vyberte z rozevíracího seznamu typ vlastnictví." xr:uid="{00000000-0002-0000-0700-000002000000}">
          <x14:formula1>
            <xm:f>Data!$K$3:$K$6</xm:f>
          </x14:formula1>
          <xm:sqref>B148 B55 B66 B77 B44 B22 B33 B93 B115 B104 B137 B126</xm:sqref>
        </x14:dataValidation>
        <x14:dataValidation type="list" allowBlank="1" showInputMessage="1" showErrorMessage="1" prompt="Vyberte z rozevíracího seznamu specifikaci druhu." xr:uid="{00000000-0002-0000-0700-000003000000}">
          <x14:formula1>
            <xm:f>Data!$L$87:$L$97</xm:f>
          </x14:formula1>
          <xm:sqref>B85</xm:sqref>
        </x14:dataValidation>
        <x14:dataValidation type="list" allowBlank="1" showInputMessage="1" showErrorMessage="1" prompt="Vyberte z rozevíracího seznamu specifikaci druhu." xr:uid="{00000000-0002-0000-0700-000004000000}">
          <x14:formula1>
            <xm:f>Data!$L$51:$L$61</xm:f>
          </x14:formula1>
          <xm:sqref>B47</xm:sqref>
        </x14:dataValidation>
        <x14:dataValidation type="list" allowBlank="1" showInputMessage="1" showErrorMessage="1" prompt="Vyberte z rozevíracího seznamu specifikaci druhu." xr:uid="{00000000-0002-0000-0700-000005000000}">
          <x14:formula1>
            <xm:f>Data!$L$63:$L$73</xm:f>
          </x14:formula1>
          <xm:sqref>B58</xm:sqref>
        </x14:dataValidation>
        <x14:dataValidation type="list" allowBlank="1" showInputMessage="1" showErrorMessage="1" prompt="Vyberte z rozevíracího seznamu specifikaci druhu." xr:uid="{00000000-0002-0000-0700-000006000000}">
          <x14:formula1>
            <xm:f>Data!$L$75:$L$85</xm:f>
          </x14:formula1>
          <xm:sqref>B69</xm:sqref>
        </x14:dataValidation>
        <x14:dataValidation type="list" allowBlank="1" showInputMessage="1" showErrorMessage="1" prompt="Vyberte z rozevíracího seznamu specifikaci druhu." xr:uid="{00000000-0002-0000-0700-000007000000}">
          <x14:formula1>
            <xm:f>Data!$L$15:$L$25</xm:f>
          </x14:formula1>
          <xm:sqref>B14</xm:sqref>
        </x14:dataValidation>
        <x14:dataValidation type="list" allowBlank="1" showInputMessage="1" showErrorMessage="1" prompt="Vyberte z rozevíracího seznamu specifikaci druhu." xr:uid="{00000000-0002-0000-0700-000008000000}">
          <x14:formula1>
            <xm:f>Data!$L$27:$L$37</xm:f>
          </x14:formula1>
          <xm:sqref>B25</xm:sqref>
        </x14:dataValidation>
        <x14:dataValidation type="list" allowBlank="1" showInputMessage="1" showErrorMessage="1" prompt="Vyberte z rozevíracího seznamu specifikaci druhu." xr:uid="{00000000-0002-0000-0700-000009000000}">
          <x14:formula1>
            <xm:f>Data!$L$39:$L$49</xm:f>
          </x14:formula1>
          <xm:sqref>B36</xm:sqref>
        </x14:dataValidation>
        <x14:dataValidation type="list" allowBlank="1" showInputMessage="1" showErrorMessage="1" prompt="Vyberte z rozevíracího seznamu specifikaci druhu." xr:uid="{00000000-0002-0000-0700-00000A000000}">
          <x14:formula1>
            <xm:f>Data!$L$147:$L$157</xm:f>
          </x14:formula1>
          <xm:sqref>B140</xm:sqref>
        </x14:dataValidation>
        <x14:dataValidation type="list" allowBlank="1" showInputMessage="1" showErrorMessage="1" prompt="Vyberte z rozevíracího seznamu specifikaci druhu." xr:uid="{00000000-0002-0000-0700-00000B000000}">
          <x14:formula1>
            <xm:f>Data!$L$99:$L$109</xm:f>
          </x14:formula1>
          <xm:sqref>B96</xm:sqref>
        </x14:dataValidation>
        <x14:dataValidation type="list" allowBlank="1" showInputMessage="1" showErrorMessage="1" prompt="Vyberte z rozevíracího seznamu specifikaci druhu." xr:uid="{00000000-0002-0000-0700-00000C000000}">
          <x14:formula1>
            <xm:f>Data!$L$111:$L$121</xm:f>
          </x14:formula1>
          <xm:sqref>B107</xm:sqref>
        </x14:dataValidation>
        <x14:dataValidation type="list" allowBlank="1" showInputMessage="1" showErrorMessage="1" prompt="Vyberte z rozevíracího seznamu specifikaci druhu." xr:uid="{00000000-0002-0000-0700-00000D000000}">
          <x14:formula1>
            <xm:f>Data!$L$123:$L$133</xm:f>
          </x14:formula1>
          <xm:sqref>B118</xm:sqref>
        </x14:dataValidation>
        <x14:dataValidation type="list" allowBlank="1" showInputMessage="1" showErrorMessage="1" prompt="Vyberte z rozevíracího seznamu specifikaci druhu." xr:uid="{00000000-0002-0000-0700-00000E000000}">
          <x14:formula1>
            <xm:f>Data!$L$135:$L$145</xm:f>
          </x14:formula1>
          <xm:sqref>B129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8"/>
  <dimension ref="A1:L84"/>
  <sheetViews>
    <sheetView showGridLines="0" showRowColHeaders="0" showRuler="0" zoomScale="125" zoomScaleNormal="125" zoomScalePageLayoutView="125" workbookViewId="0">
      <selection activeCell="B5" sqref="B5:C5"/>
    </sheetView>
  </sheetViews>
  <sheetFormatPr defaultColWidth="9.28515625" defaultRowHeight="15" x14ac:dyDescent="0.25"/>
  <cols>
    <col min="1" max="1" width="21.5703125" customWidth="1"/>
    <col min="2" max="2" width="59.7109375" customWidth="1"/>
    <col min="3" max="3" width="4.5703125" customWidth="1"/>
    <col min="4" max="4" width="1.7109375" customWidth="1"/>
    <col min="5" max="5" width="9.28515625" hidden="1" customWidth="1"/>
    <col min="12" max="12" width="20.28515625" customWidth="1"/>
  </cols>
  <sheetData>
    <row r="1" spans="1:12" ht="14.45" customHeight="1" x14ac:dyDescent="0.25">
      <c r="A1" s="365" t="str">
        <f>IF(Data!W2=1,"Prazdný list netiskněte. Vyplňte pouze v případě, že počet políček v Oznámení nebude dostatečný.","Vytiskněte a vyplňte pouze v případě, že počet políček v Oznámení nebude dostatečný")</f>
        <v>Prazdný list netiskněte. Vyplňte pouze v případě, že počet políček v Oznámení nebude dostatečný.</v>
      </c>
      <c r="B1" s="365"/>
      <c r="C1" s="365"/>
      <c r="E1" s="171">
        <f>Data!W2</f>
        <v>1</v>
      </c>
      <c r="L1" s="1"/>
    </row>
    <row r="2" spans="1:12" ht="14.25" customHeight="1" x14ac:dyDescent="0.25">
      <c r="L2" s="1"/>
    </row>
    <row r="3" spans="1:12" ht="14.45" customHeight="1" x14ac:dyDescent="0.25">
      <c r="A3" s="160" t="s">
        <v>325</v>
      </c>
      <c r="B3" s="366" t="s">
        <v>106</v>
      </c>
      <c r="C3" s="366"/>
      <c r="L3" s="1"/>
    </row>
    <row r="4" spans="1:12" ht="14.45" customHeight="1" x14ac:dyDescent="0.25">
      <c r="A4" s="84"/>
      <c r="B4" s="84" t="s">
        <v>82</v>
      </c>
      <c r="C4" s="85"/>
      <c r="L4" s="1"/>
    </row>
    <row r="5" spans="1:12" x14ac:dyDescent="0.25">
      <c r="A5" s="3" t="s">
        <v>169</v>
      </c>
      <c r="B5" s="368" t="str">
        <f>IF(Oznámení!B8="","",CONCATENATE(Oznámení!B8,", nar. ",TEXT(Oznámení!B9,"dd.mm.rrrr")))</f>
        <v/>
      </c>
      <c r="C5" s="369"/>
      <c r="L5" s="20"/>
    </row>
    <row r="6" spans="1:12" ht="15" customHeight="1" x14ac:dyDescent="0.25">
      <c r="A6" s="3" t="s">
        <v>170</v>
      </c>
      <c r="B6" s="361" t="str">
        <f>IF(Oznámení!B22="","",Oznámení!B22)</f>
        <v/>
      </c>
      <c r="C6" s="362"/>
      <c r="L6" s="6"/>
    </row>
    <row r="7" spans="1:12" x14ac:dyDescent="0.25">
      <c r="A7" s="3" t="s">
        <v>108</v>
      </c>
      <c r="B7" s="361" t="str">
        <f>IF(Data!W2=1,"Průběžné oznámení; řádné",IF(Data!W2=2,"Průběžné oznámení; doplnění",IF(Data!W2=0,"Průběžné oznámení;       ⃝   řádné              ⃝   doplnění")))</f>
        <v>Průběžné oznámení; řádné</v>
      </c>
      <c r="C7" s="362"/>
      <c r="L7" s="1"/>
    </row>
    <row r="8" spans="1:12" x14ac:dyDescent="0.25">
      <c r="A8" s="3" t="s">
        <v>164</v>
      </c>
      <c r="B8" s="363" t="str">
        <f>IF(Oznámení!B34="",CONCATENATE(TEXT(Oznámení!B32,"dd.mm.rrrr")),Oznámení!B34)</f>
        <v>1.1.2024—31.12.2024</v>
      </c>
      <c r="C8" s="364"/>
      <c r="L8" s="1"/>
    </row>
    <row r="9" spans="1:12" ht="11.1" customHeight="1" x14ac:dyDescent="0.25">
      <c r="A9" s="296" t="s">
        <v>119</v>
      </c>
      <c r="B9" s="297"/>
      <c r="C9" s="298"/>
      <c r="L9" s="6"/>
    </row>
    <row r="10" spans="1:12" ht="11.1" customHeight="1" x14ac:dyDescent="0.25">
      <c r="A10" s="299"/>
      <c r="B10" s="300"/>
      <c r="C10" s="301"/>
      <c r="L10" s="1"/>
    </row>
    <row r="11" spans="1:12" x14ac:dyDescent="0.25">
      <c r="A11" s="63" t="str">
        <f>IF(Data!W2=0,"Druh 47)*            �","Druh 47)*")</f>
        <v>Druh 47)*</v>
      </c>
      <c r="B11" s="169" t="s">
        <v>26</v>
      </c>
      <c r="L11" s="1"/>
    </row>
    <row r="12" spans="1:12" x14ac:dyDescent="0.25">
      <c r="A12" s="63" t="s">
        <v>137</v>
      </c>
      <c r="B12" s="65"/>
      <c r="C12" s="55"/>
      <c r="L12" s="1"/>
    </row>
    <row r="13" spans="1:12" x14ac:dyDescent="0.25">
      <c r="A13" s="74" t="s">
        <v>5</v>
      </c>
      <c r="B13" s="264"/>
      <c r="C13" s="8"/>
      <c r="L13" s="1"/>
    </row>
    <row r="14" spans="1:12" x14ac:dyDescent="0.25">
      <c r="A14" s="63" t="str">
        <f>IF(Data!W2=0,"Vlastnictví 49)     �","Vlastnictví 49)")</f>
        <v>Vlastnictví 49)</v>
      </c>
      <c r="B14" s="65" t="s">
        <v>19</v>
      </c>
      <c r="C14" s="31"/>
      <c r="L14" s="6"/>
    </row>
    <row r="15" spans="1:12" x14ac:dyDescent="0.25">
      <c r="A15" s="63" t="s">
        <v>178</v>
      </c>
      <c r="B15" s="142"/>
      <c r="C15" s="11"/>
      <c r="L15" s="1"/>
    </row>
    <row r="16" spans="1:12" ht="15.75" thickBot="1" x14ac:dyDescent="0.3">
      <c r="A16" s="126" t="s">
        <v>120</v>
      </c>
      <c r="B16" s="101"/>
      <c r="C16" s="92"/>
      <c r="L16" s="82"/>
    </row>
    <row r="17" spans="1:12" ht="15.75" thickTop="1" x14ac:dyDescent="0.25">
      <c r="A17" s="63" t="str">
        <f>IF(Data!W2=0,"Druh 47)*            �","Druh 47)*")</f>
        <v>Druh 47)*</v>
      </c>
      <c r="B17" s="67" t="s">
        <v>26</v>
      </c>
      <c r="C17" s="1"/>
      <c r="L17" s="1"/>
    </row>
    <row r="18" spans="1:12" x14ac:dyDescent="0.25">
      <c r="A18" s="63" t="s">
        <v>137</v>
      </c>
      <c r="B18" s="65"/>
      <c r="C18" s="55"/>
      <c r="L18" s="1"/>
    </row>
    <row r="19" spans="1:12" x14ac:dyDescent="0.25">
      <c r="A19" s="74" t="s">
        <v>5</v>
      </c>
      <c r="B19" s="264"/>
      <c r="C19" s="8"/>
      <c r="L19" s="1"/>
    </row>
    <row r="20" spans="1:12" x14ac:dyDescent="0.25">
      <c r="A20" s="63" t="str">
        <f>IF(Data!W2=0,"Vlastnictví 49)     �","Vlastnictví 49)")</f>
        <v>Vlastnictví 49)</v>
      </c>
      <c r="B20" s="65" t="s">
        <v>19</v>
      </c>
      <c r="C20" s="31"/>
      <c r="L20" s="1"/>
    </row>
    <row r="21" spans="1:12" x14ac:dyDescent="0.25">
      <c r="A21" s="63" t="s">
        <v>178</v>
      </c>
      <c r="B21" s="142"/>
      <c r="C21" s="11"/>
    </row>
    <row r="22" spans="1:12" ht="15.75" thickBot="1" x14ac:dyDescent="0.3">
      <c r="A22" s="126" t="s">
        <v>120</v>
      </c>
      <c r="B22" s="101"/>
      <c r="C22" s="92"/>
      <c r="L22" s="171"/>
    </row>
    <row r="23" spans="1:12" ht="15.75" thickTop="1" x14ac:dyDescent="0.25">
      <c r="A23" s="63" t="str">
        <f>IF(Data!W2=0,"Druh 47)*            �","Druh 47)*")</f>
        <v>Druh 47)*</v>
      </c>
      <c r="B23" s="67" t="s">
        <v>26</v>
      </c>
      <c r="C23" s="1"/>
    </row>
    <row r="24" spans="1:12" x14ac:dyDescent="0.25">
      <c r="A24" s="63" t="s">
        <v>137</v>
      </c>
      <c r="B24" s="65"/>
      <c r="C24" s="55"/>
    </row>
    <row r="25" spans="1:12" x14ac:dyDescent="0.25">
      <c r="A25" s="74" t="s">
        <v>5</v>
      </c>
      <c r="B25" s="264"/>
      <c r="C25" s="8"/>
    </row>
    <row r="26" spans="1:12" x14ac:dyDescent="0.25">
      <c r="A26" s="63" t="str">
        <f>IF(Data!W2=0,"Vlastnictví 49)     �","Vlastnictví 49)")</f>
        <v>Vlastnictví 49)</v>
      </c>
      <c r="B26" s="65" t="s">
        <v>19</v>
      </c>
      <c r="C26" s="31"/>
    </row>
    <row r="27" spans="1:12" x14ac:dyDescent="0.25">
      <c r="A27" s="63" t="s">
        <v>178</v>
      </c>
      <c r="B27" s="142"/>
      <c r="C27" s="11"/>
    </row>
    <row r="28" spans="1:12" ht="15.75" thickBot="1" x14ac:dyDescent="0.3">
      <c r="A28" s="126" t="s">
        <v>120</v>
      </c>
      <c r="B28" s="101"/>
      <c r="C28" s="92"/>
    </row>
    <row r="29" spans="1:12" ht="15.75" thickTop="1" x14ac:dyDescent="0.25">
      <c r="A29" s="63" t="str">
        <f>IF(Data!W2=0,"Druh 47)*            �","Druh 47)*")</f>
        <v>Druh 47)*</v>
      </c>
      <c r="B29" s="67" t="s">
        <v>26</v>
      </c>
      <c r="C29" s="1"/>
    </row>
    <row r="30" spans="1:12" x14ac:dyDescent="0.25">
      <c r="A30" s="63" t="s">
        <v>137</v>
      </c>
      <c r="B30" s="65"/>
      <c r="C30" s="55"/>
    </row>
    <row r="31" spans="1:12" x14ac:dyDescent="0.25">
      <c r="A31" s="74" t="s">
        <v>5</v>
      </c>
      <c r="B31" s="264"/>
      <c r="C31" s="8"/>
    </row>
    <row r="32" spans="1:12" x14ac:dyDescent="0.25">
      <c r="A32" s="63" t="str">
        <f>IF(Data!W2=0,"Vlastnictví 49)     �","Vlastnictví 49)")</f>
        <v>Vlastnictví 49)</v>
      </c>
      <c r="B32" s="65" t="s">
        <v>19</v>
      </c>
      <c r="C32" s="31"/>
    </row>
    <row r="33" spans="1:3" x14ac:dyDescent="0.25">
      <c r="A33" s="63" t="s">
        <v>178</v>
      </c>
      <c r="B33" s="142"/>
      <c r="C33" s="11"/>
    </row>
    <row r="34" spans="1:3" ht="15.75" thickBot="1" x14ac:dyDescent="0.3">
      <c r="A34" s="126" t="s">
        <v>120</v>
      </c>
      <c r="B34" s="101"/>
      <c r="C34" s="92"/>
    </row>
    <row r="35" spans="1:3" ht="15.75" thickTop="1" x14ac:dyDescent="0.25">
      <c r="A35" s="63" t="str">
        <f>IF(Data!W2=0,"Druh 47)*            �","Druh 47)*")</f>
        <v>Druh 47)*</v>
      </c>
      <c r="B35" s="67" t="s">
        <v>26</v>
      </c>
      <c r="C35" s="1"/>
    </row>
    <row r="36" spans="1:3" x14ac:dyDescent="0.25">
      <c r="A36" s="63" t="s">
        <v>137</v>
      </c>
      <c r="B36" s="65"/>
      <c r="C36" s="55"/>
    </row>
    <row r="37" spans="1:3" x14ac:dyDescent="0.25">
      <c r="A37" s="74" t="s">
        <v>5</v>
      </c>
      <c r="B37" s="264"/>
      <c r="C37" s="8"/>
    </row>
    <row r="38" spans="1:3" x14ac:dyDescent="0.25">
      <c r="A38" s="63" t="str">
        <f>IF(Data!W2=0,"Vlastnictví 49)     �","Vlastnictví 49)")</f>
        <v>Vlastnictví 49)</v>
      </c>
      <c r="B38" s="65" t="s">
        <v>19</v>
      </c>
      <c r="C38" s="31"/>
    </row>
    <row r="39" spans="1:3" x14ac:dyDescent="0.25">
      <c r="A39" s="63" t="s">
        <v>178</v>
      </c>
      <c r="B39" s="142"/>
      <c r="C39" s="11"/>
    </row>
    <row r="40" spans="1:3" ht="15.75" thickBot="1" x14ac:dyDescent="0.3">
      <c r="A40" s="126" t="s">
        <v>120</v>
      </c>
      <c r="B40" s="101"/>
      <c r="C40" s="92"/>
    </row>
    <row r="41" spans="1:3" ht="15.75" thickTop="1" x14ac:dyDescent="0.25">
      <c r="A41" s="63" t="str">
        <f>IF(Data!W2=0,"Druh 47)*            �","Druh 47)*")</f>
        <v>Druh 47)*</v>
      </c>
      <c r="B41" s="67" t="s">
        <v>26</v>
      </c>
      <c r="C41" s="1"/>
    </row>
    <row r="42" spans="1:3" x14ac:dyDescent="0.25">
      <c r="A42" s="63" t="s">
        <v>137</v>
      </c>
      <c r="B42" s="65"/>
      <c r="C42" s="55"/>
    </row>
    <row r="43" spans="1:3" x14ac:dyDescent="0.25">
      <c r="A43" s="74" t="s">
        <v>5</v>
      </c>
      <c r="B43" s="264"/>
      <c r="C43" s="8"/>
    </row>
    <row r="44" spans="1:3" x14ac:dyDescent="0.25">
      <c r="A44" s="63" t="str">
        <f>IF(Data!W2=0,"Vlastnictví 49)     �","Vlastnictví 49)")</f>
        <v>Vlastnictví 49)</v>
      </c>
      <c r="B44" s="65" t="s">
        <v>19</v>
      </c>
      <c r="C44" s="31"/>
    </row>
    <row r="45" spans="1:3" x14ac:dyDescent="0.25">
      <c r="A45" s="63" t="s">
        <v>178</v>
      </c>
      <c r="B45" s="142"/>
      <c r="C45" s="11"/>
    </row>
    <row r="46" spans="1:3" ht="15.75" thickBot="1" x14ac:dyDescent="0.3">
      <c r="A46" s="126" t="s">
        <v>120</v>
      </c>
      <c r="B46" s="101"/>
      <c r="C46" s="92"/>
    </row>
    <row r="47" spans="1:3" ht="15.75" thickTop="1" x14ac:dyDescent="0.25">
      <c r="A47" s="63" t="str">
        <f>IF(Data!W2=0,"Druh 47)*            �","Druh 47)*")</f>
        <v>Druh 47)*</v>
      </c>
      <c r="B47" s="65" t="s">
        <v>26</v>
      </c>
      <c r="C47" s="1"/>
    </row>
    <row r="48" spans="1:3" x14ac:dyDescent="0.25">
      <c r="A48" s="63" t="s">
        <v>137</v>
      </c>
      <c r="B48" s="65"/>
      <c r="C48" s="55"/>
    </row>
    <row r="49" spans="1:3" x14ac:dyDescent="0.25">
      <c r="A49" s="74" t="s">
        <v>5</v>
      </c>
      <c r="B49" s="264"/>
      <c r="C49" s="8"/>
    </row>
    <row r="50" spans="1:3" x14ac:dyDescent="0.25">
      <c r="A50" s="63" t="str">
        <f>IF(Data!W2=0,"Vlastnictví 49)     �","Vlastnictví 49)")</f>
        <v>Vlastnictví 49)</v>
      </c>
      <c r="B50" s="65" t="s">
        <v>19</v>
      </c>
      <c r="C50" s="31"/>
    </row>
    <row r="51" spans="1:3" x14ac:dyDescent="0.25">
      <c r="A51" s="63" t="s">
        <v>178</v>
      </c>
      <c r="B51" s="142"/>
      <c r="C51" s="11"/>
    </row>
    <row r="52" spans="1:3" ht="15.75" thickBot="1" x14ac:dyDescent="0.3">
      <c r="A52" s="126" t="s">
        <v>120</v>
      </c>
      <c r="B52" s="101"/>
      <c r="C52" s="92"/>
    </row>
    <row r="53" spans="1:3" ht="15.75" thickTop="1" x14ac:dyDescent="0.25">
      <c r="A53" s="63" t="str">
        <f>IF(Data!W2=0,"Druh 47)*            �","Druh 47)*")</f>
        <v>Druh 47)*</v>
      </c>
      <c r="B53" s="67" t="s">
        <v>26</v>
      </c>
      <c r="C53" s="1"/>
    </row>
    <row r="54" spans="1:3" x14ac:dyDescent="0.25">
      <c r="A54" s="63" t="s">
        <v>137</v>
      </c>
      <c r="B54" s="65"/>
      <c r="C54" s="55"/>
    </row>
    <row r="55" spans="1:3" x14ac:dyDescent="0.25">
      <c r="A55" s="74" t="s">
        <v>5</v>
      </c>
      <c r="B55" s="264"/>
      <c r="C55" s="8"/>
    </row>
    <row r="56" spans="1:3" x14ac:dyDescent="0.25">
      <c r="A56" s="63" t="str">
        <f>IF(Data!W2=0,"Vlastnictví 49)     �","Vlastnictví 49)")</f>
        <v>Vlastnictví 49)</v>
      </c>
      <c r="B56" s="65" t="s">
        <v>19</v>
      </c>
      <c r="C56" s="31"/>
    </row>
    <row r="57" spans="1:3" x14ac:dyDescent="0.25">
      <c r="A57" s="63" t="s">
        <v>178</v>
      </c>
      <c r="B57" s="142"/>
      <c r="C57" s="11"/>
    </row>
    <row r="58" spans="1:3" ht="15.75" thickBot="1" x14ac:dyDescent="0.3">
      <c r="A58" s="126" t="s">
        <v>120</v>
      </c>
      <c r="B58" s="101"/>
      <c r="C58" s="92"/>
    </row>
    <row r="59" spans="1:3" ht="15.75" thickTop="1" x14ac:dyDescent="0.25">
      <c r="A59" s="63" t="str">
        <f>IF(Data!W2=0,"Druh 47)*            �","Druh 47)*")</f>
        <v>Druh 47)*</v>
      </c>
      <c r="B59" s="67" t="s">
        <v>26</v>
      </c>
      <c r="C59" s="1"/>
    </row>
    <row r="60" spans="1:3" x14ac:dyDescent="0.25">
      <c r="A60" s="63" t="s">
        <v>137</v>
      </c>
      <c r="B60" s="65"/>
      <c r="C60" s="55"/>
    </row>
    <row r="61" spans="1:3" x14ac:dyDescent="0.25">
      <c r="A61" s="74" t="s">
        <v>5</v>
      </c>
      <c r="B61" s="264"/>
      <c r="C61" s="8"/>
    </row>
    <row r="62" spans="1:3" x14ac:dyDescent="0.25">
      <c r="A62" s="63" t="str">
        <f>IF(Data!W2=0,"Vlastnictví 49)     �","Vlastnictví 49)")</f>
        <v>Vlastnictví 49)</v>
      </c>
      <c r="B62" s="65" t="s">
        <v>19</v>
      </c>
      <c r="C62" s="31"/>
    </row>
    <row r="63" spans="1:3" x14ac:dyDescent="0.25">
      <c r="A63" s="63" t="s">
        <v>178</v>
      </c>
      <c r="B63" s="142"/>
      <c r="C63" s="11"/>
    </row>
    <row r="64" spans="1:3" ht="15.75" thickBot="1" x14ac:dyDescent="0.3">
      <c r="A64" s="126" t="s">
        <v>120</v>
      </c>
      <c r="B64" s="101"/>
      <c r="C64" s="92"/>
    </row>
    <row r="65" spans="1:3" ht="15.75" thickTop="1" x14ac:dyDescent="0.25">
      <c r="A65" s="63" t="str">
        <f>IF(Data!W2=0,"Druh 47)*            �","Druh 47)*")</f>
        <v>Druh 47)*</v>
      </c>
      <c r="B65" s="67" t="s">
        <v>26</v>
      </c>
      <c r="C65" s="1"/>
    </row>
    <row r="66" spans="1:3" x14ac:dyDescent="0.25">
      <c r="A66" s="63" t="s">
        <v>137</v>
      </c>
      <c r="B66" s="65"/>
      <c r="C66" s="55"/>
    </row>
    <row r="67" spans="1:3" x14ac:dyDescent="0.25">
      <c r="A67" s="74" t="s">
        <v>5</v>
      </c>
      <c r="B67" s="264"/>
      <c r="C67" s="8"/>
    </row>
    <row r="68" spans="1:3" x14ac:dyDescent="0.25">
      <c r="A68" s="63" t="str">
        <f>IF(Data!W2=0,"Vlastnictví 49)     �","Vlastnictví 49)")</f>
        <v>Vlastnictví 49)</v>
      </c>
      <c r="B68" s="65" t="s">
        <v>19</v>
      </c>
      <c r="C68" s="31"/>
    </row>
    <row r="69" spans="1:3" x14ac:dyDescent="0.25">
      <c r="A69" s="63" t="s">
        <v>178</v>
      </c>
      <c r="B69" s="142"/>
      <c r="C69" s="11"/>
    </row>
    <row r="70" spans="1:3" ht="15.75" thickBot="1" x14ac:dyDescent="0.3">
      <c r="A70" s="126" t="s">
        <v>120</v>
      </c>
      <c r="B70" s="101"/>
      <c r="C70" s="92"/>
    </row>
    <row r="71" spans="1:3" ht="15.75" thickTop="1" x14ac:dyDescent="0.25">
      <c r="A71" s="63" t="str">
        <f>IF(Data!W2=0,"Druh 47)*            �","Druh 47)*")</f>
        <v>Druh 47)*</v>
      </c>
      <c r="B71" s="67" t="s">
        <v>26</v>
      </c>
      <c r="C71" s="1"/>
    </row>
    <row r="72" spans="1:3" x14ac:dyDescent="0.25">
      <c r="A72" s="63" t="s">
        <v>137</v>
      </c>
      <c r="B72" s="65"/>
      <c r="C72" s="55"/>
    </row>
    <row r="73" spans="1:3" x14ac:dyDescent="0.25">
      <c r="A73" s="74" t="s">
        <v>5</v>
      </c>
      <c r="B73" s="264"/>
      <c r="C73" s="8"/>
    </row>
    <row r="74" spans="1:3" x14ac:dyDescent="0.25">
      <c r="A74" s="63" t="str">
        <f>IF(Data!W2=0,"Vlastnictví 49)     �","Vlastnictví 49)")</f>
        <v>Vlastnictví 49)</v>
      </c>
      <c r="B74" s="65" t="s">
        <v>19</v>
      </c>
      <c r="C74" s="31"/>
    </row>
    <row r="75" spans="1:3" x14ac:dyDescent="0.25">
      <c r="A75" s="63" t="s">
        <v>178</v>
      </c>
      <c r="B75" s="142"/>
      <c r="C75" s="11"/>
    </row>
    <row r="76" spans="1:3" ht="15.75" thickBot="1" x14ac:dyDescent="0.3">
      <c r="A76" s="126" t="s">
        <v>120</v>
      </c>
      <c r="B76" s="101"/>
      <c r="C76" s="92"/>
    </row>
    <row r="77" spans="1:3" ht="15.75" thickTop="1" x14ac:dyDescent="0.25">
      <c r="A77" s="63" t="str">
        <f>IF(Data!W2=0,"Druh 47)*            �","Druh 47)*")</f>
        <v>Druh 47)*</v>
      </c>
      <c r="B77" s="67" t="s">
        <v>26</v>
      </c>
      <c r="C77" s="1"/>
    </row>
    <row r="78" spans="1:3" x14ac:dyDescent="0.25">
      <c r="A78" s="63" t="s">
        <v>137</v>
      </c>
      <c r="B78" s="65"/>
      <c r="C78" s="55"/>
    </row>
    <row r="79" spans="1:3" x14ac:dyDescent="0.25">
      <c r="A79" s="74" t="s">
        <v>5</v>
      </c>
      <c r="B79" s="264"/>
      <c r="C79" s="8"/>
    </row>
    <row r="80" spans="1:3" x14ac:dyDescent="0.25">
      <c r="A80" s="63" t="str">
        <f>IF(Data!W2=0,"Vlastnictví 49)     �","Vlastnictví 49)")</f>
        <v>Vlastnictví 49)</v>
      </c>
      <c r="B80" s="65" t="s">
        <v>19</v>
      </c>
      <c r="C80" s="31"/>
    </row>
    <row r="81" spans="1:3" x14ac:dyDescent="0.25">
      <c r="A81" s="63" t="s">
        <v>178</v>
      </c>
      <c r="B81" s="142"/>
      <c r="C81" s="11"/>
    </row>
    <row r="82" spans="1:3" ht="15.75" thickBot="1" x14ac:dyDescent="0.3">
      <c r="A82" s="126" t="s">
        <v>120</v>
      </c>
      <c r="B82" s="101"/>
      <c r="C82" s="92"/>
    </row>
    <row r="83" spans="1:3" ht="15.75" thickTop="1" x14ac:dyDescent="0.25"/>
    <row r="84" spans="1:3" x14ac:dyDescent="0.25">
      <c r="A84" s="74" t="s">
        <v>115</v>
      </c>
      <c r="B84" s="257"/>
    </row>
  </sheetData>
  <sheetProtection algorithmName="SHA-512" hashValue="wriOAGRmBEk5JvdRy6xsyEx245KeXjamofcczs+/VZxZpeRRvEJq9shDUhB7qWDD4gXjq7mK24vnnaIhYIlkzA==" saltValue="V8ajEp8e0F1pqSwiBYeBHg==" spinCount="100000" sheet="1" objects="1" scenarios="1"/>
  <mergeCells count="7">
    <mergeCell ref="A1:C1"/>
    <mergeCell ref="B3:C3"/>
    <mergeCell ref="B5:C5"/>
    <mergeCell ref="A9:C10"/>
    <mergeCell ref="B7:C7"/>
    <mergeCell ref="B8:C8"/>
    <mergeCell ref="B6:C6"/>
  </mergeCells>
  <conditionalFormatting sqref="A11:B1048576 E1:E10 D1:D1048576 F1:XFD1048576 B3:C7 A4:A10 B9:C10 C12:C1048576 E12:E1048576">
    <cfRule type="containsText" dxfId="23" priority="25" operator="containsText" text="Vyberte typ vlastnictví">
      <formula>NOT(ISERROR(SEARCH("Vyberte typ vlastnictví",A1)))</formula>
    </cfRule>
    <cfRule type="containsText" dxfId="22" priority="44" operator="containsText" text="Vyberte druh">
      <formula>NOT(ISERROR(SEARCH("Vyberte druh",A1)))</formula>
    </cfRule>
  </conditionalFormatting>
  <conditionalFormatting sqref="B11 B14 B17 B20 B23 B26 B29 B32 B35 B38 B41 B44 B47 B50 B53 B56 B59 B62 B65 B68 B71 B74 B77 B80">
    <cfRule type="expression" dxfId="21" priority="7">
      <formula>$E$1=0</formula>
    </cfRule>
  </conditionalFormatting>
  <pageMargins left="0.70866141732283505" right="0.70866141732283505" top="0.59055118110236204" bottom="0.59055118110236204" header="0.31496062992126" footer="0.31496062992126"/>
  <pageSetup paperSize="9" orientation="portrait" horizontalDpi="0" verticalDpi="0" r:id="rId1"/>
  <headerFooter differentFirst="1">
    <oddHeader>&amp;L&amp;8strana č. &amp;P&amp;R&amp;8List č. 07 - Cenné papíry, zaknihované cenné papíry nebo práva s nimi spojená</oddHeader>
    <oddFooter xml:space="preserve">&amp;R&amp;8&amp;P&amp;C </oddFooter>
    <firstFooter xml:space="preserve">&amp;R&amp;10&amp;P&amp;C </firstFoot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prompt="Vyberte z rozevíracího seznamu typ vlastnictví." xr:uid="{00000000-0002-0000-0800-000000000000}">
          <x14:formula1>
            <xm:f>Data!$O$3:$O$6</xm:f>
          </x14:formula1>
          <xm:sqref>B50 B14 B44 B38 B32 B26 B20 B56 B62 B68 B74 B80</xm:sqref>
        </x14:dataValidation>
        <x14:dataValidation type="list" allowBlank="1" showInputMessage="1" showErrorMessage="1" prompt="Vyberte z rozevíracího seznamu druh." xr:uid="{00000000-0002-0000-0800-000001000000}">
          <x14:formula1>
            <xm:f>Data!$N$3:$N$11</xm:f>
          </x14:formula1>
          <xm:sqref>B47 B11 B41 B35 B29 B23 B17 B59 B65 B71 B77 B53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15</vt:i4>
      </vt:variant>
      <vt:variant>
        <vt:lpstr>Pojmenované oblasti</vt:lpstr>
      </vt:variant>
      <vt:variant>
        <vt:i4>16</vt:i4>
      </vt:variant>
    </vt:vector>
  </HeadingPairs>
  <TitlesOfParts>
    <vt:vector size="31" baseType="lpstr">
      <vt:lpstr>Oznámení</vt:lpstr>
      <vt:lpstr>Data</vt:lpstr>
      <vt:lpstr>List č. 01</vt:lpstr>
      <vt:lpstr>List č. 02</vt:lpstr>
      <vt:lpstr>List č. 03</vt:lpstr>
      <vt:lpstr>List č. 04</vt:lpstr>
      <vt:lpstr>List č. 05</vt:lpstr>
      <vt:lpstr>List č. 06</vt:lpstr>
      <vt:lpstr>List č. 07</vt:lpstr>
      <vt:lpstr>List č. 08</vt:lpstr>
      <vt:lpstr>List č. 09</vt:lpstr>
      <vt:lpstr>List č. 10 - právnická osoba</vt:lpstr>
      <vt:lpstr>List č. 10 - fyzická osoba</vt:lpstr>
      <vt:lpstr>List č. 10 - jiný zdroj</vt:lpstr>
      <vt:lpstr>List č. 11</vt:lpstr>
      <vt:lpstr>'List č. 01'!Názvy_tisku</vt:lpstr>
      <vt:lpstr>'List č. 02'!Názvy_tisku</vt:lpstr>
      <vt:lpstr>'List č. 03'!Názvy_tisku</vt:lpstr>
      <vt:lpstr>'List č. 04'!Názvy_tisku</vt:lpstr>
      <vt:lpstr>'List č. 05'!Názvy_tisku</vt:lpstr>
      <vt:lpstr>'List č. 06'!Názvy_tisku</vt:lpstr>
      <vt:lpstr>'List č. 07'!Názvy_tisku</vt:lpstr>
      <vt:lpstr>'List č. 08'!Názvy_tisku</vt:lpstr>
      <vt:lpstr>'List č. 09'!Názvy_tisku</vt:lpstr>
      <vt:lpstr>'List č. 10 - fyzická osoba'!Názvy_tisku</vt:lpstr>
      <vt:lpstr>'List č. 10 - jiný zdroj'!Názvy_tisku</vt:lpstr>
      <vt:lpstr>'List č. 10 - právnická osoba'!Názvy_tisku</vt:lpstr>
      <vt:lpstr>'List č. 11'!Názvy_tisku</vt:lpstr>
      <vt:lpstr>Data!Oblast_tisku</vt:lpstr>
      <vt:lpstr>Oznámení!Oblast_tisku</vt:lpstr>
      <vt:lpstr>Vstupní</vt:lpstr>
    </vt:vector>
  </TitlesOfParts>
  <Company>Nejvyšší soud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 Hanušová</dc:creator>
  <cp:lastModifiedBy>Kraval Jiří</cp:lastModifiedBy>
  <cp:lastPrinted>2022-01-19T13:47:23Z</cp:lastPrinted>
  <dcterms:created xsi:type="dcterms:W3CDTF">2017-08-22T05:51:55Z</dcterms:created>
  <dcterms:modified xsi:type="dcterms:W3CDTF">2025-09-19T06:03:31Z</dcterms:modified>
</cp:coreProperties>
</file>